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https://workforceboard-my.sharepoint.com/personal/vvizueta_chicookworks_org/Documents/BRED Trainings/OJT Training/OJT Forms 2025/"/>
    </mc:Choice>
  </mc:AlternateContent>
  <xr:revisionPtr revIDLastSave="48" documentId="8_{4FC58E2A-787A-4816-AE69-9DABE5D9D3AD}" xr6:coauthVersionLast="47" xr6:coauthVersionMax="47" xr10:uidLastSave="{BE42582C-94A7-4ED4-9195-516E21F7C395}"/>
  <bookViews>
    <workbookView xWindow="-120" yWindow="-120" windowWidth="29040" windowHeight="15840" firstSheet="2" activeTab="4" xr2:uid="{00000000-000D-0000-FFFF-FFFF00000000}"/>
  </bookViews>
  <sheets>
    <sheet name="Examples" sheetId="1" state="hidden" r:id="rId1"/>
    <sheet name="Program Years" sheetId="2" state="hidden" r:id="rId2"/>
    <sheet name="DATA" sheetId="3" r:id="rId3"/>
    <sheet name="ENTITY" sheetId="4" state="hidden" r:id="rId4"/>
    <sheet name="Sections 1 thru 4" sheetId="5" r:id="rId5"/>
    <sheet name="JOB TITLE (1)" sheetId="6" r:id="rId6"/>
    <sheet name="Concurrence (1)" sheetId="7" r:id="rId7"/>
    <sheet name="ISTEP (1)" sheetId="8" r:id="rId8"/>
    <sheet name="JOB TITLE (2)" sheetId="9" r:id="rId9"/>
    <sheet name="Concurrence (2)" sheetId="10" r:id="rId10"/>
    <sheet name="ISTEP (2)" sheetId="11" r:id="rId11"/>
    <sheet name="JOB TITLE (3)" sheetId="12" r:id="rId12"/>
    <sheet name="Concurrence (3)" sheetId="13" r:id="rId13"/>
    <sheet name="ISTEP (3)" sheetId="14" r:id="rId14"/>
    <sheet name="JOB TITLE (4)" sheetId="15" r:id="rId15"/>
    <sheet name="Concurrence (4)" sheetId="16" r:id="rId16"/>
    <sheet name="ISTEP (4)" sheetId="17" r:id="rId17"/>
    <sheet name="JOB TITLE (5)" sheetId="18" r:id="rId18"/>
    <sheet name="Concurrence (5)" sheetId="19" r:id="rId19"/>
    <sheet name="ISTEP (5)" sheetId="20" r:id="rId20"/>
    <sheet name="ISTEP Tips" sheetId="21" r:id="rId21"/>
    <sheet name="Sheet1" sheetId="22" r:id="rId22"/>
  </sheets>
  <definedNames>
    <definedName name="_xlnm._FilterDatabase" localSheetId="2" hidden="1">DATA!$B$1:$F$327</definedName>
    <definedName name="_xlnm.Print_Area" localSheetId="6">'Concurrence (1)'!$B$2:$AH$44</definedName>
    <definedName name="_xlnm.Print_Area" localSheetId="9">'Concurrence (2)'!$B$2:$AH$44</definedName>
    <definedName name="_xlnm.Print_Area" localSheetId="12">'Concurrence (3)'!$B$2:$AH$44</definedName>
    <definedName name="_xlnm.Print_Area" localSheetId="15">'Concurrence (4)'!$B$2:$AH$44</definedName>
    <definedName name="_xlnm.Print_Area" localSheetId="18">'Concurrence (5)'!$B$2:$AH$44</definedName>
    <definedName name="_xlnm.Print_Area" localSheetId="2">DATA!$A$1:$G$328</definedName>
    <definedName name="_xlnm.Print_Area" localSheetId="7">'ISTEP (1)'!$B$2:$Z$36</definedName>
    <definedName name="_xlnm.Print_Area" localSheetId="10">'ISTEP (2)'!$B$2:$Z$36</definedName>
    <definedName name="_xlnm.Print_Area" localSheetId="13">'ISTEP (3)'!$B$2:$Z$36</definedName>
    <definedName name="_xlnm.Print_Area" localSheetId="16">'ISTEP (4)'!$B$2:$Z$36</definedName>
    <definedName name="_xlnm.Print_Area" localSheetId="19">'ISTEP (5)'!$B$2:$Z$36</definedName>
    <definedName name="_xlnm.Print_Area" localSheetId="5">'JOB TITLE (1)'!$B$2:$M$44</definedName>
    <definedName name="_xlnm.Print_Area" localSheetId="8">'JOB TITLE (2)'!$B$2:$M$44</definedName>
    <definedName name="_xlnm.Print_Area" localSheetId="11">'JOB TITLE (3)'!$B$2:$M$44</definedName>
    <definedName name="_xlnm.Print_Area" localSheetId="14">'JOB TITLE (4)'!$B$2:$M$44</definedName>
    <definedName name="_xlnm.Print_Area" localSheetId="17">'JOB TITLE (5)'!$B$2:$M$44</definedName>
    <definedName name="_xlnm.Print_Area" localSheetId="4">'Sections 1 thru 4'!$B$2:$AH$260</definedName>
    <definedName name="_xlnm.Print_Titles" localSheetId="7">'ISTEP (1)'!$2:$22</definedName>
    <definedName name="_xlnm.Print_Titles" localSheetId="10">'ISTEP (2)'!$2:$22</definedName>
    <definedName name="_xlnm.Print_Titles" localSheetId="13">'ISTEP (3)'!$2:$22</definedName>
    <definedName name="_xlnm.Print_Titles" localSheetId="16">'ISTEP (4)'!$2:$22</definedName>
    <definedName name="_xlnm.Print_Titles" localSheetId="19">'ISTEP (5)'!$2:$22</definedName>
    <definedName name="_xlnm.Print_Titles" localSheetId="20">'ISTEP Tips'!$1:$1</definedName>
    <definedName name="_xlnm.Print_Titles" localSheetId="5">'JOB TITLE (1)'!$2:$8</definedName>
    <definedName name="_xlnm.Print_Titles" localSheetId="8">'JOB TITLE (2)'!$2:$8</definedName>
    <definedName name="_xlnm.Print_Titles" localSheetId="11">'JOB TITLE (3)'!$2:$8</definedName>
    <definedName name="_xlnm.Print_Titles" localSheetId="14">'JOB TITLE (4)'!$2:$8</definedName>
    <definedName name="_xlnm.Print_Titles" localSheetId="17">'JOB TITLE (5)'!$2:$8</definedName>
    <definedName name="_xlnm.Print_Titles" localSheetId="4">'Sections 1 thru 4'!$2:$7</definedName>
    <definedName name="Z_01698A8E_A2A9_49F0_900A_A3115F5C371C_.wvu.Cols" localSheetId="6" hidden="1">'Concurrence (1)'!$AJ:$XFD</definedName>
    <definedName name="Z_01698A8E_A2A9_49F0_900A_A3115F5C371C_.wvu.Cols" localSheetId="9" hidden="1">'Concurrence (2)'!$AJ:$XFD</definedName>
    <definedName name="Z_01698A8E_A2A9_49F0_900A_A3115F5C371C_.wvu.Cols" localSheetId="12" hidden="1">'Concurrence (3)'!$AJ:$XFD</definedName>
    <definedName name="Z_01698A8E_A2A9_49F0_900A_A3115F5C371C_.wvu.Cols" localSheetId="15" hidden="1">'Concurrence (4)'!$AJ:$XFD</definedName>
    <definedName name="Z_01698A8E_A2A9_49F0_900A_A3115F5C371C_.wvu.Cols" localSheetId="18" hidden="1">'Concurrence (5)'!$AJ:$XFD</definedName>
    <definedName name="Z_01698A8E_A2A9_49F0_900A_A3115F5C371C_.wvu.Cols" localSheetId="2" hidden="1">DATA!$B:$D,DATA!$H:$XFD</definedName>
    <definedName name="Z_01698A8E_A2A9_49F0_900A_A3115F5C371C_.wvu.Cols" localSheetId="7" hidden="1">'ISTEP (1)'!$AB:$XFD</definedName>
    <definedName name="Z_01698A8E_A2A9_49F0_900A_A3115F5C371C_.wvu.Cols" localSheetId="10" hidden="1">'ISTEP (2)'!$AB:$XFD</definedName>
    <definedName name="Z_01698A8E_A2A9_49F0_900A_A3115F5C371C_.wvu.Cols" localSheetId="13" hidden="1">'ISTEP (3)'!$AB:$XFD</definedName>
    <definedName name="Z_01698A8E_A2A9_49F0_900A_A3115F5C371C_.wvu.Cols" localSheetId="16" hidden="1">'ISTEP (4)'!$AB:$XFD</definedName>
    <definedName name="Z_01698A8E_A2A9_49F0_900A_A3115F5C371C_.wvu.Cols" localSheetId="19" hidden="1">'ISTEP (5)'!$AB:$XFD</definedName>
    <definedName name="Z_01698A8E_A2A9_49F0_900A_A3115F5C371C_.wvu.Cols" localSheetId="20" hidden="1">'ISTEP Tips'!$D:$XFD</definedName>
    <definedName name="Z_01698A8E_A2A9_49F0_900A_A3115F5C371C_.wvu.Cols" localSheetId="5" hidden="1">'JOB TITLE (1)'!$O:$XFD</definedName>
    <definedName name="Z_01698A8E_A2A9_49F0_900A_A3115F5C371C_.wvu.Cols" localSheetId="8" hidden="1">'JOB TITLE (2)'!$O:$XFD</definedName>
    <definedName name="Z_01698A8E_A2A9_49F0_900A_A3115F5C371C_.wvu.Cols" localSheetId="11" hidden="1">'JOB TITLE (3)'!$O:$XFD</definedName>
    <definedName name="Z_01698A8E_A2A9_49F0_900A_A3115F5C371C_.wvu.Cols" localSheetId="14" hidden="1">'JOB TITLE (4)'!$O:$XFD</definedName>
    <definedName name="Z_01698A8E_A2A9_49F0_900A_A3115F5C371C_.wvu.Cols" localSheetId="17" hidden="1">'JOB TITLE (5)'!$O:$XFD</definedName>
    <definedName name="Z_01698A8E_A2A9_49F0_900A_A3115F5C371C_.wvu.Cols" localSheetId="1" hidden="1">'Program Years'!$F:$XFD</definedName>
    <definedName name="Z_01698A8E_A2A9_49F0_900A_A3115F5C371C_.wvu.Cols" localSheetId="4" hidden="1">'Sections 1 thru 4'!$AJ:$XFD</definedName>
    <definedName name="Z_01698A8E_A2A9_49F0_900A_A3115F5C371C_.wvu.FilterData" localSheetId="2" hidden="1">DATA!$B$1:$F$327</definedName>
    <definedName name="Z_01698A8E_A2A9_49F0_900A_A3115F5C371C_.wvu.PrintArea" localSheetId="6" hidden="1">'Concurrence (1)'!$B$2:$AH$44</definedName>
    <definedName name="Z_01698A8E_A2A9_49F0_900A_A3115F5C371C_.wvu.PrintArea" localSheetId="9" hidden="1">'Concurrence (2)'!$B$2:$AH$44</definedName>
    <definedName name="Z_01698A8E_A2A9_49F0_900A_A3115F5C371C_.wvu.PrintArea" localSheetId="12" hidden="1">'Concurrence (3)'!$B$2:$AH$44</definedName>
    <definedName name="Z_01698A8E_A2A9_49F0_900A_A3115F5C371C_.wvu.PrintArea" localSheetId="15" hidden="1">'Concurrence (4)'!$B$2:$AH$44</definedName>
    <definedName name="Z_01698A8E_A2A9_49F0_900A_A3115F5C371C_.wvu.PrintArea" localSheetId="18" hidden="1">'Concurrence (5)'!$B$2:$AH$44</definedName>
    <definedName name="Z_01698A8E_A2A9_49F0_900A_A3115F5C371C_.wvu.PrintArea" localSheetId="2" hidden="1">DATA!$A$1:$G$328</definedName>
    <definedName name="Z_01698A8E_A2A9_49F0_900A_A3115F5C371C_.wvu.PrintArea" localSheetId="7" hidden="1">'ISTEP (1)'!$B$2:$Z$36</definedName>
    <definedName name="Z_01698A8E_A2A9_49F0_900A_A3115F5C371C_.wvu.PrintArea" localSheetId="10" hidden="1">'ISTEP (2)'!$B$2:$Z$36</definedName>
    <definedName name="Z_01698A8E_A2A9_49F0_900A_A3115F5C371C_.wvu.PrintArea" localSheetId="13" hidden="1">'ISTEP (3)'!$B$2:$Z$36</definedName>
    <definedName name="Z_01698A8E_A2A9_49F0_900A_A3115F5C371C_.wvu.PrintArea" localSheetId="16" hidden="1">'ISTEP (4)'!$B$2:$Z$36</definedName>
    <definedName name="Z_01698A8E_A2A9_49F0_900A_A3115F5C371C_.wvu.PrintArea" localSheetId="19" hidden="1">'ISTEP (5)'!$B$2:$Z$36</definedName>
    <definedName name="Z_01698A8E_A2A9_49F0_900A_A3115F5C371C_.wvu.PrintArea" localSheetId="5" hidden="1">'JOB TITLE (1)'!$B$2:$M$44</definedName>
    <definedName name="Z_01698A8E_A2A9_49F0_900A_A3115F5C371C_.wvu.PrintArea" localSheetId="8" hidden="1">'JOB TITLE (2)'!$B$2:$M$44</definedName>
    <definedName name="Z_01698A8E_A2A9_49F0_900A_A3115F5C371C_.wvu.PrintArea" localSheetId="11" hidden="1">'JOB TITLE (3)'!$B$2:$M$44</definedName>
    <definedName name="Z_01698A8E_A2A9_49F0_900A_A3115F5C371C_.wvu.PrintArea" localSheetId="14" hidden="1">'JOB TITLE (4)'!$B$2:$M$44</definedName>
    <definedName name="Z_01698A8E_A2A9_49F0_900A_A3115F5C371C_.wvu.PrintArea" localSheetId="17" hidden="1">'JOB TITLE (5)'!$B$2:$M$44</definedName>
    <definedName name="Z_01698A8E_A2A9_49F0_900A_A3115F5C371C_.wvu.PrintArea" localSheetId="4" hidden="1">'Sections 1 thru 4'!$B$2:$AH$260</definedName>
    <definedName name="Z_01698A8E_A2A9_49F0_900A_A3115F5C371C_.wvu.PrintTitles" localSheetId="7" hidden="1">'ISTEP (1)'!$2:$22</definedName>
    <definedName name="Z_01698A8E_A2A9_49F0_900A_A3115F5C371C_.wvu.PrintTitles" localSheetId="10" hidden="1">'ISTEP (2)'!$2:$22</definedName>
    <definedName name="Z_01698A8E_A2A9_49F0_900A_A3115F5C371C_.wvu.PrintTitles" localSheetId="13" hidden="1">'ISTEP (3)'!$2:$22</definedName>
    <definedName name="Z_01698A8E_A2A9_49F0_900A_A3115F5C371C_.wvu.PrintTitles" localSheetId="16" hidden="1">'ISTEP (4)'!$2:$22</definedName>
    <definedName name="Z_01698A8E_A2A9_49F0_900A_A3115F5C371C_.wvu.PrintTitles" localSheetId="19" hidden="1">'ISTEP (5)'!$2:$22</definedName>
    <definedName name="Z_01698A8E_A2A9_49F0_900A_A3115F5C371C_.wvu.PrintTitles" localSheetId="20" hidden="1">'ISTEP Tips'!$1:$1</definedName>
    <definedName name="Z_01698A8E_A2A9_49F0_900A_A3115F5C371C_.wvu.PrintTitles" localSheetId="5" hidden="1">'JOB TITLE (1)'!$2:$8</definedName>
    <definedName name="Z_01698A8E_A2A9_49F0_900A_A3115F5C371C_.wvu.PrintTitles" localSheetId="8" hidden="1">'JOB TITLE (2)'!$2:$8</definedName>
    <definedName name="Z_01698A8E_A2A9_49F0_900A_A3115F5C371C_.wvu.PrintTitles" localSheetId="11" hidden="1">'JOB TITLE (3)'!$2:$8</definedName>
    <definedName name="Z_01698A8E_A2A9_49F0_900A_A3115F5C371C_.wvu.PrintTitles" localSheetId="14" hidden="1">'JOB TITLE (4)'!$2:$8</definedName>
    <definedName name="Z_01698A8E_A2A9_49F0_900A_A3115F5C371C_.wvu.PrintTitles" localSheetId="17" hidden="1">'JOB TITLE (5)'!$2:$8</definedName>
    <definedName name="Z_01698A8E_A2A9_49F0_900A_A3115F5C371C_.wvu.PrintTitles" localSheetId="4" hidden="1">'Sections 1 thru 4'!$2:$7</definedName>
    <definedName name="Z_01698A8E_A2A9_49F0_900A_A3115F5C371C_.wvu.Rows" localSheetId="6" hidden="1">'Concurrence (1)'!$55:$1048576,'Concurrence (1)'!$46:$54</definedName>
    <definedName name="Z_01698A8E_A2A9_49F0_900A_A3115F5C371C_.wvu.Rows" localSheetId="9" hidden="1">'Concurrence (2)'!$46:$65536</definedName>
    <definedName name="Z_01698A8E_A2A9_49F0_900A_A3115F5C371C_.wvu.Rows" localSheetId="12" hidden="1">'Concurrence (3)'!$55:$1048576,'Concurrence (3)'!$46:$54</definedName>
    <definedName name="Z_01698A8E_A2A9_49F0_900A_A3115F5C371C_.wvu.Rows" localSheetId="15" hidden="1">'Concurrence (4)'!$55:$1048576,'Concurrence (4)'!$46:$54</definedName>
    <definedName name="Z_01698A8E_A2A9_49F0_900A_A3115F5C371C_.wvu.Rows" localSheetId="18" hidden="1">'Concurrence (5)'!$55:$1048576,'Concurrence (5)'!$46:$54</definedName>
    <definedName name="Z_01698A8E_A2A9_49F0_900A_A3115F5C371C_.wvu.Rows" localSheetId="2" hidden="1">DATA!$727:$1048576,DATA!$329:$726</definedName>
    <definedName name="Z_01698A8E_A2A9_49F0_900A_A3115F5C371C_.wvu.Rows" localSheetId="7" hidden="1">'ISTEP (1)'!$38:$65536</definedName>
    <definedName name="Z_01698A8E_A2A9_49F0_900A_A3115F5C371C_.wvu.Rows" localSheetId="10" hidden="1">'ISTEP (2)'!$94:$1048576,'ISTEP (2)'!$38:$93</definedName>
    <definedName name="Z_01698A8E_A2A9_49F0_900A_A3115F5C371C_.wvu.Rows" localSheetId="13" hidden="1">'ISTEP (3)'!$94:$1048576,'ISTEP (3)'!$38:$93</definedName>
    <definedName name="Z_01698A8E_A2A9_49F0_900A_A3115F5C371C_.wvu.Rows" localSheetId="16" hidden="1">'ISTEP (4)'!$94:$1048576,'ISTEP (4)'!$38:$93</definedName>
    <definedName name="Z_01698A8E_A2A9_49F0_900A_A3115F5C371C_.wvu.Rows" localSheetId="19" hidden="1">'ISTEP (5)'!$94:$1048576,'ISTEP (5)'!$32:$32,'ISTEP (5)'!$38:$93</definedName>
    <definedName name="Z_01698A8E_A2A9_49F0_900A_A3115F5C371C_.wvu.Rows" localSheetId="20" hidden="1">'ISTEP Tips'!$126:$1048576</definedName>
    <definedName name="Z_01698A8E_A2A9_49F0_900A_A3115F5C371C_.wvu.Rows" localSheetId="5" hidden="1">'JOB TITLE (1)'!$78:$1048576,'JOB TITLE (1)'!$46:$77</definedName>
    <definedName name="Z_01698A8E_A2A9_49F0_900A_A3115F5C371C_.wvu.Rows" localSheetId="8" hidden="1">'JOB TITLE (2)'!$78:$1048576,'JOB TITLE (2)'!$46:$77</definedName>
    <definedName name="Z_01698A8E_A2A9_49F0_900A_A3115F5C371C_.wvu.Rows" localSheetId="11" hidden="1">'JOB TITLE (3)'!$78:$1048576,'JOB TITLE (3)'!$46:$77</definedName>
    <definedName name="Z_01698A8E_A2A9_49F0_900A_A3115F5C371C_.wvu.Rows" localSheetId="14" hidden="1">'JOB TITLE (4)'!$78:$1048576,'JOB TITLE (4)'!$46:$77</definedName>
    <definedName name="Z_01698A8E_A2A9_49F0_900A_A3115F5C371C_.wvu.Rows" localSheetId="17" hidden="1">'JOB TITLE (5)'!$78:$1048576,'JOB TITLE (5)'!$46:$77</definedName>
    <definedName name="Z_01698A8E_A2A9_49F0_900A_A3115F5C371C_.wvu.Rows" localSheetId="1" hidden="1">'Program Years'!$12:$1048576</definedName>
    <definedName name="Z_01698A8E_A2A9_49F0_900A_A3115F5C371C_.wvu.Rows" localSheetId="4" hidden="1">'Sections 1 thru 4'!$309:$1048576,'Sections 1 thru 4'!$262:$289</definedName>
    <definedName name="Z_99C5DC5D_4FA6_4759_9524_D1D8E5F6D462_.wvu.Cols" localSheetId="6" hidden="1">'Concurrence (1)'!$AJ:$XFD</definedName>
    <definedName name="Z_99C5DC5D_4FA6_4759_9524_D1D8E5F6D462_.wvu.Cols" localSheetId="9" hidden="1">'Concurrence (2)'!$AJ:$XFD</definedName>
    <definedName name="Z_99C5DC5D_4FA6_4759_9524_D1D8E5F6D462_.wvu.Cols" localSheetId="12" hidden="1">'Concurrence (3)'!$AJ:$XFD</definedName>
    <definedName name="Z_99C5DC5D_4FA6_4759_9524_D1D8E5F6D462_.wvu.Cols" localSheetId="15" hidden="1">'Concurrence (4)'!$AJ:$XFD</definedName>
    <definedName name="Z_99C5DC5D_4FA6_4759_9524_D1D8E5F6D462_.wvu.Cols" localSheetId="18" hidden="1">'Concurrence (5)'!$AJ:$XFD</definedName>
    <definedName name="Z_99C5DC5D_4FA6_4759_9524_D1D8E5F6D462_.wvu.Cols" localSheetId="2" hidden="1">DATA!$B:$D,DATA!$H:$XFD</definedName>
    <definedName name="Z_99C5DC5D_4FA6_4759_9524_D1D8E5F6D462_.wvu.Cols" localSheetId="7" hidden="1">'ISTEP (1)'!$AB:$XFD</definedName>
    <definedName name="Z_99C5DC5D_4FA6_4759_9524_D1D8E5F6D462_.wvu.Cols" localSheetId="10" hidden="1">'ISTEP (2)'!$AB:$XFD</definedName>
    <definedName name="Z_99C5DC5D_4FA6_4759_9524_D1D8E5F6D462_.wvu.Cols" localSheetId="13" hidden="1">'ISTEP (3)'!$AB:$XFD</definedName>
    <definedName name="Z_99C5DC5D_4FA6_4759_9524_D1D8E5F6D462_.wvu.Cols" localSheetId="16" hidden="1">'ISTEP (4)'!$AB:$XFD</definedName>
    <definedName name="Z_99C5DC5D_4FA6_4759_9524_D1D8E5F6D462_.wvu.Cols" localSheetId="19" hidden="1">'ISTEP (5)'!$AB:$XFD</definedName>
    <definedName name="Z_99C5DC5D_4FA6_4759_9524_D1D8E5F6D462_.wvu.Cols" localSheetId="20" hidden="1">'ISTEP Tips'!$D:$XFD</definedName>
    <definedName name="Z_99C5DC5D_4FA6_4759_9524_D1D8E5F6D462_.wvu.Cols" localSheetId="5" hidden="1">'JOB TITLE (1)'!$O:$XFD</definedName>
    <definedName name="Z_99C5DC5D_4FA6_4759_9524_D1D8E5F6D462_.wvu.Cols" localSheetId="8" hidden="1">'JOB TITLE (2)'!$O:$XFD</definedName>
    <definedName name="Z_99C5DC5D_4FA6_4759_9524_D1D8E5F6D462_.wvu.Cols" localSheetId="11" hidden="1">'JOB TITLE (3)'!$O:$XFD</definedName>
    <definedName name="Z_99C5DC5D_4FA6_4759_9524_D1D8E5F6D462_.wvu.Cols" localSheetId="14" hidden="1">'JOB TITLE (4)'!$O:$XFD</definedName>
    <definedName name="Z_99C5DC5D_4FA6_4759_9524_D1D8E5F6D462_.wvu.Cols" localSheetId="17" hidden="1">'JOB TITLE (5)'!$O:$XFD</definedName>
    <definedName name="Z_99C5DC5D_4FA6_4759_9524_D1D8E5F6D462_.wvu.Cols" localSheetId="1" hidden="1">'Program Years'!$F:$XFD</definedName>
    <definedName name="Z_99C5DC5D_4FA6_4759_9524_D1D8E5F6D462_.wvu.Cols" localSheetId="4" hidden="1">'Sections 1 thru 4'!$AJ:$XFD</definedName>
    <definedName name="Z_99C5DC5D_4FA6_4759_9524_D1D8E5F6D462_.wvu.FilterData" localSheetId="2" hidden="1">DATA!$B$1:$F$327</definedName>
    <definedName name="Z_99C5DC5D_4FA6_4759_9524_D1D8E5F6D462_.wvu.PrintArea" localSheetId="6" hidden="1">'Concurrence (1)'!$B$2:$AH$44</definedName>
    <definedName name="Z_99C5DC5D_4FA6_4759_9524_D1D8E5F6D462_.wvu.PrintArea" localSheetId="9" hidden="1">'Concurrence (2)'!$B$2:$AH$44</definedName>
    <definedName name="Z_99C5DC5D_4FA6_4759_9524_D1D8E5F6D462_.wvu.PrintArea" localSheetId="12" hidden="1">'Concurrence (3)'!$B$2:$AH$44</definedName>
    <definedName name="Z_99C5DC5D_4FA6_4759_9524_D1D8E5F6D462_.wvu.PrintArea" localSheetId="15" hidden="1">'Concurrence (4)'!$B$2:$AH$44</definedName>
    <definedName name="Z_99C5DC5D_4FA6_4759_9524_D1D8E5F6D462_.wvu.PrintArea" localSheetId="18" hidden="1">'Concurrence (5)'!$B$2:$AH$44</definedName>
    <definedName name="Z_99C5DC5D_4FA6_4759_9524_D1D8E5F6D462_.wvu.PrintArea" localSheetId="2" hidden="1">DATA!$A$1:$G$328</definedName>
    <definedName name="Z_99C5DC5D_4FA6_4759_9524_D1D8E5F6D462_.wvu.PrintArea" localSheetId="7" hidden="1">'ISTEP (1)'!$B$2:$Z$36</definedName>
    <definedName name="Z_99C5DC5D_4FA6_4759_9524_D1D8E5F6D462_.wvu.PrintArea" localSheetId="10" hidden="1">'ISTEP (2)'!$B$2:$Z$36</definedName>
    <definedName name="Z_99C5DC5D_4FA6_4759_9524_D1D8E5F6D462_.wvu.PrintArea" localSheetId="13" hidden="1">'ISTEP (3)'!$B$2:$Z$36</definedName>
    <definedName name="Z_99C5DC5D_4FA6_4759_9524_D1D8E5F6D462_.wvu.PrintArea" localSheetId="16" hidden="1">'ISTEP (4)'!$B$2:$Z$36</definedName>
    <definedName name="Z_99C5DC5D_4FA6_4759_9524_D1D8E5F6D462_.wvu.PrintArea" localSheetId="19" hidden="1">'ISTEP (5)'!$B$2:$Z$36</definedName>
    <definedName name="Z_99C5DC5D_4FA6_4759_9524_D1D8E5F6D462_.wvu.PrintArea" localSheetId="5" hidden="1">'JOB TITLE (1)'!$B$2:$M$44</definedName>
    <definedName name="Z_99C5DC5D_4FA6_4759_9524_D1D8E5F6D462_.wvu.PrintArea" localSheetId="8" hidden="1">'JOB TITLE (2)'!$B$2:$M$44</definedName>
    <definedName name="Z_99C5DC5D_4FA6_4759_9524_D1D8E5F6D462_.wvu.PrintArea" localSheetId="11" hidden="1">'JOB TITLE (3)'!$B$2:$M$44</definedName>
    <definedName name="Z_99C5DC5D_4FA6_4759_9524_D1D8E5F6D462_.wvu.PrintArea" localSheetId="14" hidden="1">'JOB TITLE (4)'!$B$2:$M$44</definedName>
    <definedName name="Z_99C5DC5D_4FA6_4759_9524_D1D8E5F6D462_.wvu.PrintArea" localSheetId="17" hidden="1">'JOB TITLE (5)'!$B$2:$M$44</definedName>
    <definedName name="Z_99C5DC5D_4FA6_4759_9524_D1D8E5F6D462_.wvu.PrintArea" localSheetId="4" hidden="1">'Sections 1 thru 4'!$B$2:$AH$260</definedName>
    <definedName name="Z_99C5DC5D_4FA6_4759_9524_D1D8E5F6D462_.wvu.PrintTitles" localSheetId="7" hidden="1">'ISTEP (1)'!$2:$22</definedName>
    <definedName name="Z_99C5DC5D_4FA6_4759_9524_D1D8E5F6D462_.wvu.PrintTitles" localSheetId="10" hidden="1">'ISTEP (2)'!$2:$22</definedName>
    <definedName name="Z_99C5DC5D_4FA6_4759_9524_D1D8E5F6D462_.wvu.PrintTitles" localSheetId="13" hidden="1">'ISTEP (3)'!$2:$22</definedName>
    <definedName name="Z_99C5DC5D_4FA6_4759_9524_D1D8E5F6D462_.wvu.PrintTitles" localSheetId="16" hidden="1">'ISTEP (4)'!$2:$22</definedName>
    <definedName name="Z_99C5DC5D_4FA6_4759_9524_D1D8E5F6D462_.wvu.PrintTitles" localSheetId="19" hidden="1">'ISTEP (5)'!$2:$22</definedName>
    <definedName name="Z_99C5DC5D_4FA6_4759_9524_D1D8E5F6D462_.wvu.PrintTitles" localSheetId="20" hidden="1">'ISTEP Tips'!$1:$1</definedName>
    <definedName name="Z_99C5DC5D_4FA6_4759_9524_D1D8E5F6D462_.wvu.PrintTitles" localSheetId="5" hidden="1">'JOB TITLE (1)'!$2:$8</definedName>
    <definedName name="Z_99C5DC5D_4FA6_4759_9524_D1D8E5F6D462_.wvu.PrintTitles" localSheetId="8" hidden="1">'JOB TITLE (2)'!$2:$8</definedName>
    <definedName name="Z_99C5DC5D_4FA6_4759_9524_D1D8E5F6D462_.wvu.PrintTitles" localSheetId="11" hidden="1">'JOB TITLE (3)'!$2:$8</definedName>
    <definedName name="Z_99C5DC5D_4FA6_4759_9524_D1D8E5F6D462_.wvu.PrintTitles" localSheetId="14" hidden="1">'JOB TITLE (4)'!$2:$8</definedName>
    <definedName name="Z_99C5DC5D_4FA6_4759_9524_D1D8E5F6D462_.wvu.PrintTitles" localSheetId="17" hidden="1">'JOB TITLE (5)'!$2:$8</definedName>
    <definedName name="Z_99C5DC5D_4FA6_4759_9524_D1D8E5F6D462_.wvu.PrintTitles" localSheetId="4" hidden="1">'Sections 1 thru 4'!$2:$7</definedName>
    <definedName name="Z_99C5DC5D_4FA6_4759_9524_D1D8E5F6D462_.wvu.Rows" localSheetId="6" hidden="1">'Concurrence (1)'!$55:$1048576,'Concurrence (1)'!$46:$54</definedName>
    <definedName name="Z_99C5DC5D_4FA6_4759_9524_D1D8E5F6D462_.wvu.Rows" localSheetId="9" hidden="1">'Concurrence (2)'!$46:$65536</definedName>
    <definedName name="Z_99C5DC5D_4FA6_4759_9524_D1D8E5F6D462_.wvu.Rows" localSheetId="12" hidden="1">'Concurrence (3)'!$55:$1048576,'Concurrence (3)'!$46:$54</definedName>
    <definedName name="Z_99C5DC5D_4FA6_4759_9524_D1D8E5F6D462_.wvu.Rows" localSheetId="15" hidden="1">'Concurrence (4)'!$55:$1048576,'Concurrence (4)'!$46:$54</definedName>
    <definedName name="Z_99C5DC5D_4FA6_4759_9524_D1D8E5F6D462_.wvu.Rows" localSheetId="18" hidden="1">'Concurrence (5)'!$55:$1048576,'Concurrence (5)'!$46:$54</definedName>
    <definedName name="Z_99C5DC5D_4FA6_4759_9524_D1D8E5F6D462_.wvu.Rows" localSheetId="2" hidden="1">DATA!$727:$1048576,DATA!$329:$726</definedName>
    <definedName name="Z_99C5DC5D_4FA6_4759_9524_D1D8E5F6D462_.wvu.Rows" localSheetId="7" hidden="1">'ISTEP (1)'!$38:$65536</definedName>
    <definedName name="Z_99C5DC5D_4FA6_4759_9524_D1D8E5F6D462_.wvu.Rows" localSheetId="10" hidden="1">'ISTEP (2)'!$94:$1048576,'ISTEP (2)'!$38:$93</definedName>
    <definedName name="Z_99C5DC5D_4FA6_4759_9524_D1D8E5F6D462_.wvu.Rows" localSheetId="13" hidden="1">'ISTEP (3)'!$94:$1048576,'ISTEP (3)'!$38:$93</definedName>
    <definedName name="Z_99C5DC5D_4FA6_4759_9524_D1D8E5F6D462_.wvu.Rows" localSheetId="16" hidden="1">'ISTEP (4)'!$94:$1048576,'ISTEP (4)'!$38:$93</definedName>
    <definedName name="Z_99C5DC5D_4FA6_4759_9524_D1D8E5F6D462_.wvu.Rows" localSheetId="19" hidden="1">'ISTEP (5)'!$94:$1048576,'ISTEP (5)'!$32:$32,'ISTEP (5)'!$38:$93</definedName>
    <definedName name="Z_99C5DC5D_4FA6_4759_9524_D1D8E5F6D462_.wvu.Rows" localSheetId="20" hidden="1">'ISTEP Tips'!$126:$1048576</definedName>
    <definedName name="Z_99C5DC5D_4FA6_4759_9524_D1D8E5F6D462_.wvu.Rows" localSheetId="5" hidden="1">'JOB TITLE (1)'!$78:$1048576,'JOB TITLE (1)'!$46:$77</definedName>
    <definedName name="Z_99C5DC5D_4FA6_4759_9524_D1D8E5F6D462_.wvu.Rows" localSheetId="8" hidden="1">'JOB TITLE (2)'!$78:$1048576,'JOB TITLE (2)'!$46:$77</definedName>
    <definedName name="Z_99C5DC5D_4FA6_4759_9524_D1D8E5F6D462_.wvu.Rows" localSheetId="11" hidden="1">'JOB TITLE (3)'!$78:$1048576,'JOB TITLE (3)'!$46:$77</definedName>
    <definedName name="Z_99C5DC5D_4FA6_4759_9524_D1D8E5F6D462_.wvu.Rows" localSheetId="14" hidden="1">'JOB TITLE (4)'!$78:$1048576,'JOB TITLE (4)'!$46:$77</definedName>
    <definedName name="Z_99C5DC5D_4FA6_4759_9524_D1D8E5F6D462_.wvu.Rows" localSheetId="17" hidden="1">'JOB TITLE (5)'!$78:$1048576,'JOB TITLE (5)'!$46:$77</definedName>
    <definedName name="Z_99C5DC5D_4FA6_4759_9524_D1D8E5F6D462_.wvu.Rows" localSheetId="1" hidden="1">'Program Years'!$12:$1048576</definedName>
    <definedName name="Z_99C5DC5D_4FA6_4759_9524_D1D8E5F6D462_.wvu.Rows" localSheetId="4" hidden="1">'Sections 1 thru 4'!$309:$1048576,'Sections 1 thru 4'!$262:$289</definedName>
    <definedName name="Z_F2F046D4_9192_4A45_95B5_7E91ED3D03F4_.wvu.Cols" localSheetId="6" hidden="1">'Concurrence (1)'!$AJ:$XFD</definedName>
    <definedName name="Z_F2F046D4_9192_4A45_95B5_7E91ED3D03F4_.wvu.Cols" localSheetId="9" hidden="1">'Concurrence (2)'!$AJ:$XFD</definedName>
    <definedName name="Z_F2F046D4_9192_4A45_95B5_7E91ED3D03F4_.wvu.Cols" localSheetId="12" hidden="1">'Concurrence (3)'!$AJ:$XFD</definedName>
    <definedName name="Z_F2F046D4_9192_4A45_95B5_7E91ED3D03F4_.wvu.Cols" localSheetId="15" hidden="1">'Concurrence (4)'!$AJ:$XFD</definedName>
    <definedName name="Z_F2F046D4_9192_4A45_95B5_7E91ED3D03F4_.wvu.Cols" localSheetId="18" hidden="1">'Concurrence (5)'!$AJ:$XFD</definedName>
    <definedName name="Z_F2F046D4_9192_4A45_95B5_7E91ED3D03F4_.wvu.Cols" localSheetId="2" hidden="1">DATA!$B:$D,DATA!$H:$XFD</definedName>
    <definedName name="Z_F2F046D4_9192_4A45_95B5_7E91ED3D03F4_.wvu.Cols" localSheetId="7" hidden="1">'ISTEP (1)'!$AB:$XFD</definedName>
    <definedName name="Z_F2F046D4_9192_4A45_95B5_7E91ED3D03F4_.wvu.Cols" localSheetId="10" hidden="1">'ISTEP (2)'!$AB:$XFD</definedName>
    <definedName name="Z_F2F046D4_9192_4A45_95B5_7E91ED3D03F4_.wvu.Cols" localSheetId="13" hidden="1">'ISTEP (3)'!$AB:$XFD</definedName>
    <definedName name="Z_F2F046D4_9192_4A45_95B5_7E91ED3D03F4_.wvu.Cols" localSheetId="16" hidden="1">'ISTEP (4)'!$AB:$XFD</definedName>
    <definedName name="Z_F2F046D4_9192_4A45_95B5_7E91ED3D03F4_.wvu.Cols" localSheetId="19" hidden="1">'ISTEP (5)'!$AB:$XFD</definedName>
    <definedName name="Z_F2F046D4_9192_4A45_95B5_7E91ED3D03F4_.wvu.Cols" localSheetId="20" hidden="1">'ISTEP Tips'!$D:$XFD</definedName>
    <definedName name="Z_F2F046D4_9192_4A45_95B5_7E91ED3D03F4_.wvu.Cols" localSheetId="5" hidden="1">'JOB TITLE (1)'!$O:$XFD</definedName>
    <definedName name="Z_F2F046D4_9192_4A45_95B5_7E91ED3D03F4_.wvu.Cols" localSheetId="8" hidden="1">'JOB TITLE (2)'!$O:$XFD</definedName>
    <definedName name="Z_F2F046D4_9192_4A45_95B5_7E91ED3D03F4_.wvu.Cols" localSheetId="11" hidden="1">'JOB TITLE (3)'!$O:$XFD</definedName>
    <definedName name="Z_F2F046D4_9192_4A45_95B5_7E91ED3D03F4_.wvu.Cols" localSheetId="14" hidden="1">'JOB TITLE (4)'!$O:$XFD</definedName>
    <definedName name="Z_F2F046D4_9192_4A45_95B5_7E91ED3D03F4_.wvu.Cols" localSheetId="17" hidden="1">'JOB TITLE (5)'!$O:$XFD</definedName>
    <definedName name="Z_F2F046D4_9192_4A45_95B5_7E91ED3D03F4_.wvu.Cols" localSheetId="1" hidden="1">'Program Years'!$F:$XFD</definedName>
    <definedName name="Z_F2F046D4_9192_4A45_95B5_7E91ED3D03F4_.wvu.Cols" localSheetId="4" hidden="1">'Sections 1 thru 4'!$AJ:$XFD</definedName>
    <definedName name="Z_F2F046D4_9192_4A45_95B5_7E91ED3D03F4_.wvu.FilterData" localSheetId="2" hidden="1">DATA!$B$1:$F$327</definedName>
    <definedName name="Z_F2F046D4_9192_4A45_95B5_7E91ED3D03F4_.wvu.PrintArea" localSheetId="6" hidden="1">'Concurrence (1)'!$B$2:$AH$44</definedName>
    <definedName name="Z_F2F046D4_9192_4A45_95B5_7E91ED3D03F4_.wvu.PrintArea" localSheetId="9" hidden="1">'Concurrence (2)'!$B$2:$AH$44</definedName>
    <definedName name="Z_F2F046D4_9192_4A45_95B5_7E91ED3D03F4_.wvu.PrintArea" localSheetId="12" hidden="1">'Concurrence (3)'!$B$2:$AH$44</definedName>
    <definedName name="Z_F2F046D4_9192_4A45_95B5_7E91ED3D03F4_.wvu.PrintArea" localSheetId="15" hidden="1">'Concurrence (4)'!$B$2:$AH$44</definedName>
    <definedName name="Z_F2F046D4_9192_4A45_95B5_7E91ED3D03F4_.wvu.PrintArea" localSheetId="18" hidden="1">'Concurrence (5)'!$B$2:$AH$44</definedName>
    <definedName name="Z_F2F046D4_9192_4A45_95B5_7E91ED3D03F4_.wvu.PrintArea" localSheetId="2" hidden="1">DATA!$A$1:$G$328</definedName>
    <definedName name="Z_F2F046D4_9192_4A45_95B5_7E91ED3D03F4_.wvu.PrintArea" localSheetId="7" hidden="1">'ISTEP (1)'!$B$2:$Z$36</definedName>
    <definedName name="Z_F2F046D4_9192_4A45_95B5_7E91ED3D03F4_.wvu.PrintArea" localSheetId="10" hidden="1">'ISTEP (2)'!$B$2:$Z$36</definedName>
    <definedName name="Z_F2F046D4_9192_4A45_95B5_7E91ED3D03F4_.wvu.PrintArea" localSheetId="13" hidden="1">'ISTEP (3)'!$B$2:$Z$36</definedName>
    <definedName name="Z_F2F046D4_9192_4A45_95B5_7E91ED3D03F4_.wvu.PrintArea" localSheetId="16" hidden="1">'ISTEP (4)'!$B$2:$Z$36</definedName>
    <definedName name="Z_F2F046D4_9192_4A45_95B5_7E91ED3D03F4_.wvu.PrintArea" localSheetId="19" hidden="1">'ISTEP (5)'!$B$2:$Z$36</definedName>
    <definedName name="Z_F2F046D4_9192_4A45_95B5_7E91ED3D03F4_.wvu.PrintArea" localSheetId="5" hidden="1">'JOB TITLE (1)'!$B$2:$M$44</definedName>
    <definedName name="Z_F2F046D4_9192_4A45_95B5_7E91ED3D03F4_.wvu.PrintArea" localSheetId="8" hidden="1">'JOB TITLE (2)'!$B$2:$M$44</definedName>
    <definedName name="Z_F2F046D4_9192_4A45_95B5_7E91ED3D03F4_.wvu.PrintArea" localSheetId="11" hidden="1">'JOB TITLE (3)'!$B$2:$M$44</definedName>
    <definedName name="Z_F2F046D4_9192_4A45_95B5_7E91ED3D03F4_.wvu.PrintArea" localSheetId="14" hidden="1">'JOB TITLE (4)'!$B$2:$M$44</definedName>
    <definedName name="Z_F2F046D4_9192_4A45_95B5_7E91ED3D03F4_.wvu.PrintArea" localSheetId="17" hidden="1">'JOB TITLE (5)'!$B$2:$M$44</definedName>
    <definedName name="Z_F2F046D4_9192_4A45_95B5_7E91ED3D03F4_.wvu.PrintArea" localSheetId="4" hidden="1">'Sections 1 thru 4'!$B$2:$AH$260</definedName>
    <definedName name="Z_F2F046D4_9192_4A45_95B5_7E91ED3D03F4_.wvu.PrintTitles" localSheetId="7" hidden="1">'ISTEP (1)'!$2:$22</definedName>
    <definedName name="Z_F2F046D4_9192_4A45_95B5_7E91ED3D03F4_.wvu.PrintTitles" localSheetId="10" hidden="1">'ISTEP (2)'!$2:$22</definedName>
    <definedName name="Z_F2F046D4_9192_4A45_95B5_7E91ED3D03F4_.wvu.PrintTitles" localSheetId="13" hidden="1">'ISTEP (3)'!$2:$22</definedName>
    <definedName name="Z_F2F046D4_9192_4A45_95B5_7E91ED3D03F4_.wvu.PrintTitles" localSheetId="16" hidden="1">'ISTEP (4)'!$2:$22</definedName>
    <definedName name="Z_F2F046D4_9192_4A45_95B5_7E91ED3D03F4_.wvu.PrintTitles" localSheetId="19" hidden="1">'ISTEP (5)'!$2:$22</definedName>
    <definedName name="Z_F2F046D4_9192_4A45_95B5_7E91ED3D03F4_.wvu.PrintTitles" localSheetId="20" hidden="1">'ISTEP Tips'!$1:$1</definedName>
    <definedName name="Z_F2F046D4_9192_4A45_95B5_7E91ED3D03F4_.wvu.PrintTitles" localSheetId="5" hidden="1">'JOB TITLE (1)'!$2:$8</definedName>
    <definedName name="Z_F2F046D4_9192_4A45_95B5_7E91ED3D03F4_.wvu.PrintTitles" localSheetId="8" hidden="1">'JOB TITLE (2)'!$2:$8</definedName>
    <definedName name="Z_F2F046D4_9192_4A45_95B5_7E91ED3D03F4_.wvu.PrintTitles" localSheetId="11" hidden="1">'JOB TITLE (3)'!$2:$8</definedName>
    <definedName name="Z_F2F046D4_9192_4A45_95B5_7E91ED3D03F4_.wvu.PrintTitles" localSheetId="14" hidden="1">'JOB TITLE (4)'!$2:$8</definedName>
    <definedName name="Z_F2F046D4_9192_4A45_95B5_7E91ED3D03F4_.wvu.PrintTitles" localSheetId="17" hidden="1">'JOB TITLE (5)'!$2:$8</definedName>
    <definedName name="Z_F2F046D4_9192_4A45_95B5_7E91ED3D03F4_.wvu.PrintTitles" localSheetId="4" hidden="1">'Sections 1 thru 4'!$2:$7</definedName>
    <definedName name="Z_F2F046D4_9192_4A45_95B5_7E91ED3D03F4_.wvu.Rows" localSheetId="6" hidden="1">'Concurrence (1)'!$55:$1048576,'Concurrence (1)'!$46:$54</definedName>
    <definedName name="Z_F2F046D4_9192_4A45_95B5_7E91ED3D03F4_.wvu.Rows" localSheetId="9" hidden="1">'Concurrence (2)'!$46:$65536</definedName>
    <definedName name="Z_F2F046D4_9192_4A45_95B5_7E91ED3D03F4_.wvu.Rows" localSheetId="12" hidden="1">'Concurrence (3)'!$55:$1048576,'Concurrence (3)'!$46:$54</definedName>
    <definedName name="Z_F2F046D4_9192_4A45_95B5_7E91ED3D03F4_.wvu.Rows" localSheetId="15" hidden="1">'Concurrence (4)'!$55:$1048576,'Concurrence (4)'!$46:$54</definedName>
    <definedName name="Z_F2F046D4_9192_4A45_95B5_7E91ED3D03F4_.wvu.Rows" localSheetId="18" hidden="1">'Concurrence (5)'!$55:$1048576,'Concurrence (5)'!$46:$54</definedName>
    <definedName name="Z_F2F046D4_9192_4A45_95B5_7E91ED3D03F4_.wvu.Rows" localSheetId="2" hidden="1">DATA!$727:$1048576,DATA!$329:$726</definedName>
    <definedName name="Z_F2F046D4_9192_4A45_95B5_7E91ED3D03F4_.wvu.Rows" localSheetId="7" hidden="1">'ISTEP (1)'!$38:$65536</definedName>
    <definedName name="Z_F2F046D4_9192_4A45_95B5_7E91ED3D03F4_.wvu.Rows" localSheetId="10" hidden="1">'ISTEP (2)'!$94:$1048576,'ISTEP (2)'!$38:$93</definedName>
    <definedName name="Z_F2F046D4_9192_4A45_95B5_7E91ED3D03F4_.wvu.Rows" localSheetId="13" hidden="1">'ISTEP (3)'!$94:$1048576,'ISTEP (3)'!$38:$93</definedName>
    <definedName name="Z_F2F046D4_9192_4A45_95B5_7E91ED3D03F4_.wvu.Rows" localSheetId="16" hidden="1">'ISTEP (4)'!$94:$1048576,'ISTEP (4)'!$38:$93</definedName>
    <definedName name="Z_F2F046D4_9192_4A45_95B5_7E91ED3D03F4_.wvu.Rows" localSheetId="19" hidden="1">'ISTEP (5)'!$94:$1048576,'ISTEP (5)'!$32:$32,'ISTEP (5)'!$38:$93</definedName>
    <definedName name="Z_F2F046D4_9192_4A45_95B5_7E91ED3D03F4_.wvu.Rows" localSheetId="20" hidden="1">'ISTEP Tips'!$126:$1048576</definedName>
    <definedName name="Z_F2F046D4_9192_4A45_95B5_7E91ED3D03F4_.wvu.Rows" localSheetId="5" hidden="1">'JOB TITLE (1)'!$78:$1048576,'JOB TITLE (1)'!$46:$77</definedName>
    <definedName name="Z_F2F046D4_9192_4A45_95B5_7E91ED3D03F4_.wvu.Rows" localSheetId="8" hidden="1">'JOB TITLE (2)'!$78:$1048576,'JOB TITLE (2)'!$46:$77</definedName>
    <definedName name="Z_F2F046D4_9192_4A45_95B5_7E91ED3D03F4_.wvu.Rows" localSheetId="11" hidden="1">'JOB TITLE (3)'!$78:$1048576,'JOB TITLE (3)'!$46:$77</definedName>
    <definedName name="Z_F2F046D4_9192_4A45_95B5_7E91ED3D03F4_.wvu.Rows" localSheetId="14" hidden="1">'JOB TITLE (4)'!$78:$1048576,'JOB TITLE (4)'!$46:$77</definedName>
    <definedName name="Z_F2F046D4_9192_4A45_95B5_7E91ED3D03F4_.wvu.Rows" localSheetId="17" hidden="1">'JOB TITLE (5)'!$78:$1048576,'JOB TITLE (5)'!$46:$77</definedName>
    <definedName name="Z_F2F046D4_9192_4A45_95B5_7E91ED3D03F4_.wvu.Rows" localSheetId="1" hidden="1">'Program Years'!$12:$1048576</definedName>
    <definedName name="Z_F2F046D4_9192_4A45_95B5_7E91ED3D03F4_.wvu.Rows" localSheetId="4" hidden="1">'Sections 1 thru 4'!$309:$1048576,'Sections 1 thru 4'!$262:$289</definedName>
  </definedNames>
  <calcPr calcId="191028"/>
  <customWorkbookViews>
    <customWorkbookView name="Administrator - Personal View" guid="{99C5DC5D-4FA6-4759-9524-D1D8E5F6D462}" mergeInterval="0" personalView="1" maximized="1" xWindow="-8" yWindow="-8" windowWidth="1040" windowHeight="744" activeSheetId="3"/>
    <customWorkbookView name="Victor Vizueta (Cook County Works) - Personal View" guid="{01698A8E-A2A9-49F0-900A-A3115F5C371C}" mergeInterval="0" personalView="1" maximized="1" xWindow="-1288" yWindow="-8" windowWidth="1296" windowHeight="1000" activeSheetId="3"/>
    <customWorkbookView name="Victor Vizueta - Personal View" guid="{F2F046D4-9192-4A45-95B5-7E91ED3D03F4}" mergeInterval="0" personalView="1" maximized="1" xWindow="-13" yWindow="-13" windowWidth="2586" windowHeight="1386"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 i="5" l="1"/>
  <c r="B263" i="5" l="1"/>
  <c r="B264" i="5" s="1"/>
  <c r="C132" i="5"/>
  <c r="B6" i="8" l="1"/>
  <c r="T20" i="20" l="1"/>
  <c r="T20" i="17"/>
  <c r="T20" i="14"/>
  <c r="T20" i="11"/>
  <c r="T20" i="8"/>
  <c r="S20" i="20" l="1"/>
  <c r="S20" i="17"/>
  <c r="S20" i="14"/>
  <c r="S20" i="11"/>
  <c r="S20" i="8"/>
  <c r="M8" i="20"/>
  <c r="M8" i="17"/>
  <c r="M8" i="14"/>
  <c r="M8" i="11"/>
  <c r="M8" i="8"/>
  <c r="B83" i="5" l="1"/>
  <c r="C227" i="5"/>
  <c r="C228" i="5"/>
  <c r="C218" i="5"/>
  <c r="C150" i="5"/>
  <c r="C222" i="5"/>
  <c r="B82" i="5"/>
  <c r="B2" i="20"/>
  <c r="B2" i="19"/>
  <c r="B2" i="18"/>
  <c r="B2" i="17"/>
  <c r="B2" i="16"/>
  <c r="B2" i="15"/>
  <c r="B2" i="14"/>
  <c r="B2" i="13"/>
  <c r="B2" i="12"/>
  <c r="B2" i="11"/>
  <c r="B2" i="10"/>
  <c r="B2" i="9"/>
  <c r="B2" i="8"/>
  <c r="B2" i="7"/>
  <c r="B2" i="6"/>
  <c r="B2" i="5"/>
  <c r="AA40" i="5"/>
  <c r="C70" i="5"/>
  <c r="Q70" i="5"/>
  <c r="T70" i="5"/>
  <c r="C71" i="5"/>
  <c r="Z71" i="5" s="1"/>
  <c r="Q71" i="5"/>
  <c r="T71" i="5"/>
  <c r="W71" i="5"/>
  <c r="C72" i="5"/>
  <c r="AC72" i="5" s="1"/>
  <c r="Q72" i="5"/>
  <c r="T72" i="5"/>
  <c r="W72" i="5"/>
  <c r="C73" i="5"/>
  <c r="Z73" i="5" s="1"/>
  <c r="Q73" i="5"/>
  <c r="T73" i="5"/>
  <c r="W73" i="5"/>
  <c r="C74" i="5"/>
  <c r="AE74" i="5" s="1"/>
  <c r="Q74" i="5"/>
  <c r="T74" i="5"/>
  <c r="W74" i="5"/>
  <c r="B5" i="5"/>
  <c r="B6" i="5"/>
  <c r="B265" i="5"/>
  <c r="B8" i="5" s="1"/>
  <c r="B11" i="5"/>
  <c r="M11" i="5"/>
  <c r="W11" i="5"/>
  <c r="B13" i="5"/>
  <c r="W13" i="5"/>
  <c r="AC13" i="5"/>
  <c r="B20" i="5"/>
  <c r="B24" i="5"/>
  <c r="B28" i="5"/>
  <c r="X28" i="5"/>
  <c r="AD28" i="5"/>
  <c r="B30" i="5"/>
  <c r="AB30" i="5"/>
  <c r="B32" i="5"/>
  <c r="B34" i="5"/>
  <c r="M34" i="5"/>
  <c r="X34" i="5"/>
  <c r="B36" i="5"/>
  <c r="X36" i="5"/>
  <c r="B38" i="5"/>
  <c r="M38" i="5"/>
  <c r="X38" i="5"/>
  <c r="B40" i="5"/>
  <c r="M40" i="5"/>
  <c r="X40" i="5"/>
  <c r="B42" i="5"/>
  <c r="M42" i="5"/>
  <c r="X42" i="5"/>
  <c r="B44" i="5"/>
  <c r="M44" i="5"/>
  <c r="S44" i="5"/>
  <c r="X44" i="5"/>
  <c r="AD44" i="5"/>
  <c r="AE48" i="5"/>
  <c r="AA51" i="5"/>
  <c r="AD51" i="5"/>
  <c r="D52" i="5"/>
  <c r="M54" i="5"/>
  <c r="AE55" i="5"/>
  <c r="AH56" i="5"/>
  <c r="AA58" i="5"/>
  <c r="AD58" i="5"/>
  <c r="D59" i="5"/>
  <c r="M61" i="5"/>
  <c r="AE62" i="5"/>
  <c r="AH63" i="5"/>
  <c r="AE64" i="5"/>
  <c r="B246" i="5"/>
  <c r="S246" i="5"/>
  <c r="B250" i="5"/>
  <c r="S250" i="5"/>
  <c r="B254" i="5"/>
  <c r="S254" i="5"/>
  <c r="D44" i="3"/>
  <c r="W70" i="5" s="1"/>
  <c r="D101" i="3"/>
  <c r="D158" i="3"/>
  <c r="D215" i="3"/>
  <c r="D272" i="3"/>
  <c r="F49" i="18" s="1"/>
  <c r="B27" i="18" s="1"/>
  <c r="B41" i="18"/>
  <c r="B39" i="18"/>
  <c r="B41" i="15"/>
  <c r="B39" i="15"/>
  <c r="B41" i="12"/>
  <c r="B39" i="12"/>
  <c r="B41" i="9"/>
  <c r="B39" i="9"/>
  <c r="J42" i="20"/>
  <c r="J43" i="20" s="1"/>
  <c r="O33" i="20"/>
  <c r="O32" i="20"/>
  <c r="K20" i="20" s="1"/>
  <c r="Q15" i="20"/>
  <c r="E15" i="20"/>
  <c r="Q14" i="20"/>
  <c r="E14" i="20"/>
  <c r="Q13" i="20"/>
  <c r="E13" i="20"/>
  <c r="Q12" i="20"/>
  <c r="E12" i="20"/>
  <c r="Q11" i="20"/>
  <c r="E11" i="20"/>
  <c r="B6" i="20"/>
  <c r="B5" i="20"/>
  <c r="X47" i="19"/>
  <c r="X49" i="19" s="1"/>
  <c r="B6" i="19"/>
  <c r="B5" i="19"/>
  <c r="D49" i="18"/>
  <c r="D50" i="18" s="1"/>
  <c r="E50" i="18" s="1"/>
  <c r="B13" i="18" s="1"/>
  <c r="E48" i="18"/>
  <c r="B11" i="18" s="1"/>
  <c r="M10" i="18" s="1"/>
  <c r="E43" i="18"/>
  <c r="B6" i="18"/>
  <c r="B5" i="18"/>
  <c r="J42" i="17"/>
  <c r="J43" i="17" s="1"/>
  <c r="J44" i="17" s="1"/>
  <c r="O33" i="17"/>
  <c r="O32" i="17"/>
  <c r="K20" i="17" s="1"/>
  <c r="Q15" i="17"/>
  <c r="E15" i="17"/>
  <c r="Q14" i="17"/>
  <c r="E14" i="17"/>
  <c r="Q13" i="17"/>
  <c r="E13" i="17"/>
  <c r="Q12" i="17"/>
  <c r="E12" i="17"/>
  <c r="Q11" i="17"/>
  <c r="E11" i="17"/>
  <c r="B6" i="17"/>
  <c r="B5" i="17"/>
  <c r="X47" i="16"/>
  <c r="Z47" i="16" s="1"/>
  <c r="F12" i="16" s="1"/>
  <c r="B6" i="16"/>
  <c r="B5" i="16"/>
  <c r="D49" i="15"/>
  <c r="E49" i="15" s="1"/>
  <c r="H11" i="15" s="1"/>
  <c r="E48" i="15"/>
  <c r="B11" i="15" s="1"/>
  <c r="M10" i="15" s="1"/>
  <c r="E43" i="15"/>
  <c r="B6" i="15"/>
  <c r="B5" i="15"/>
  <c r="J42" i="14"/>
  <c r="L42" i="14" s="1"/>
  <c r="O33" i="14"/>
  <c r="O32" i="14"/>
  <c r="V20" i="14" s="1"/>
  <c r="Q15" i="14"/>
  <c r="E15" i="14"/>
  <c r="Q14" i="14"/>
  <c r="E14" i="14"/>
  <c r="Q13" i="14"/>
  <c r="E13" i="14"/>
  <c r="Q12" i="14"/>
  <c r="E12" i="14"/>
  <c r="Q11" i="14"/>
  <c r="E11" i="14"/>
  <c r="B6" i="14"/>
  <c r="B5" i="14"/>
  <c r="X47" i="13"/>
  <c r="Z47" i="13" s="1"/>
  <c r="F12" i="13" s="1"/>
  <c r="B6" i="13"/>
  <c r="B5" i="13"/>
  <c r="D49" i="12"/>
  <c r="E49" i="12" s="1"/>
  <c r="H11" i="12" s="1"/>
  <c r="E48" i="12"/>
  <c r="B11" i="12" s="1"/>
  <c r="M10" i="12" s="1"/>
  <c r="E43" i="12"/>
  <c r="B6" i="12"/>
  <c r="B5" i="12"/>
  <c r="J42" i="11"/>
  <c r="J43" i="11" s="1"/>
  <c r="X47" i="10"/>
  <c r="Z47" i="10" s="1"/>
  <c r="F12" i="10" s="1"/>
  <c r="J42" i="8"/>
  <c r="L42" i="8" s="1"/>
  <c r="X47" i="7"/>
  <c r="Z47" i="7" s="1"/>
  <c r="F12" i="7" s="1"/>
  <c r="E48" i="9"/>
  <c r="B11" i="9" s="1"/>
  <c r="M10" i="9" s="1"/>
  <c r="O33" i="11"/>
  <c r="O32" i="11"/>
  <c r="V20" i="11" s="1"/>
  <c r="Q15" i="11"/>
  <c r="E15" i="11"/>
  <c r="Q14" i="11"/>
  <c r="E14" i="11"/>
  <c r="Q13" i="11"/>
  <c r="E13" i="11"/>
  <c r="Q12" i="11"/>
  <c r="E12" i="11"/>
  <c r="Q11" i="11"/>
  <c r="E11" i="11"/>
  <c r="B6" i="11"/>
  <c r="B5" i="11"/>
  <c r="B6" i="10"/>
  <c r="B5" i="10"/>
  <c r="D49" i="9"/>
  <c r="E43" i="9"/>
  <c r="B6" i="9"/>
  <c r="B5" i="9"/>
  <c r="O33" i="8"/>
  <c r="O32" i="8"/>
  <c r="E72" i="1"/>
  <c r="E79" i="1" s="1"/>
  <c r="E77" i="1"/>
  <c r="B68" i="1"/>
  <c r="E53" i="1"/>
  <c r="E60" i="1" s="1"/>
  <c r="E58" i="1"/>
  <c r="B49" i="1"/>
  <c r="B6" i="7"/>
  <c r="B6" i="6"/>
  <c r="B5" i="7"/>
  <c r="B5" i="8"/>
  <c r="B5" i="6"/>
  <c r="D24" i="3"/>
  <c r="E48" i="6"/>
  <c r="B11" i="6" s="1"/>
  <c r="D49" i="6"/>
  <c r="Q15" i="8"/>
  <c r="E15" i="8"/>
  <c r="Q14" i="8"/>
  <c r="E14" i="8"/>
  <c r="Q13" i="8"/>
  <c r="E13" i="8"/>
  <c r="Q12" i="8"/>
  <c r="E12" i="8"/>
  <c r="Q11" i="8"/>
  <c r="E11" i="8"/>
  <c r="E43" i="6"/>
  <c r="B41" i="6"/>
  <c r="B39" i="6"/>
  <c r="E34" i="1"/>
  <c r="E41" i="1" s="1"/>
  <c r="E39" i="1"/>
  <c r="B30" i="1"/>
  <c r="B8" i="1"/>
  <c r="E17" i="1"/>
  <c r="E12" i="1"/>
  <c r="E19" i="1" s="1"/>
  <c r="E49" i="18"/>
  <c r="H11" i="18" s="1"/>
  <c r="D50" i="15"/>
  <c r="L42" i="20"/>
  <c r="U8" i="20" s="1"/>
  <c r="Y20" i="20" s="1"/>
  <c r="J43" i="8"/>
  <c r="J44" i="8" s="1"/>
  <c r="L44" i="8" s="1"/>
  <c r="L42" i="17"/>
  <c r="U8" i="17" s="1"/>
  <c r="Y20" i="17" s="1"/>
  <c r="X49" i="16" l="1"/>
  <c r="K20" i="11"/>
  <c r="F49" i="9"/>
  <c r="B33" i="9" s="1"/>
  <c r="L42" i="11"/>
  <c r="U8" i="11" s="1"/>
  <c r="Y20" i="11" s="1"/>
  <c r="X49" i="13"/>
  <c r="Z49" i="13" s="1"/>
  <c r="AC14" i="13" s="1"/>
  <c r="Z47" i="19"/>
  <c r="F12" i="19" s="1"/>
  <c r="M42" i="18"/>
  <c r="F49" i="6"/>
  <c r="B27" i="6" s="1"/>
  <c r="L43" i="17"/>
  <c r="K20" i="14"/>
  <c r="E49" i="9"/>
  <c r="H11" i="9" s="1"/>
  <c r="D50" i="9"/>
  <c r="X49" i="10"/>
  <c r="X50" i="10" s="1"/>
  <c r="L44" i="17"/>
  <c r="J45" i="17"/>
  <c r="L45" i="17" s="1"/>
  <c r="B33" i="18"/>
  <c r="F49" i="15"/>
  <c r="B33" i="15" s="1"/>
  <c r="Z70" i="5"/>
  <c r="L93" i="17"/>
  <c r="M32" i="17" s="1"/>
  <c r="AC73" i="5"/>
  <c r="AC71" i="5"/>
  <c r="Z72" i="5"/>
  <c r="AE72" i="5"/>
  <c r="AE73" i="5"/>
  <c r="AC70" i="5"/>
  <c r="U8" i="8"/>
  <c r="J44" i="11"/>
  <c r="L43" i="11"/>
  <c r="E49" i="6"/>
  <c r="H11" i="6" s="1"/>
  <c r="M10" i="6" s="1"/>
  <c r="K20" i="8"/>
  <c r="AE71" i="5"/>
  <c r="M42" i="15"/>
  <c r="D51" i="18"/>
  <c r="D52" i="18" s="1"/>
  <c r="L93" i="20"/>
  <c r="M32" i="20" s="1"/>
  <c r="D50" i="6"/>
  <c r="M42" i="9"/>
  <c r="L43" i="8"/>
  <c r="V20" i="20"/>
  <c r="D50" i="12"/>
  <c r="M42" i="12"/>
  <c r="F49" i="12"/>
  <c r="X50" i="19"/>
  <c r="Z49" i="19"/>
  <c r="U8" i="14"/>
  <c r="Y20" i="14" s="1"/>
  <c r="L93" i="14"/>
  <c r="M32" i="14" s="1"/>
  <c r="J45" i="8"/>
  <c r="L43" i="20"/>
  <c r="J44" i="20"/>
  <c r="D51" i="15"/>
  <c r="E50" i="15"/>
  <c r="B13" i="15" s="1"/>
  <c r="X49" i="7"/>
  <c r="Z74" i="5"/>
  <c r="V20" i="17"/>
  <c r="J43" i="14"/>
  <c r="AC74" i="5"/>
  <c r="X50" i="16" l="1"/>
  <c r="Z49" i="16"/>
  <c r="J46" i="17"/>
  <c r="X50" i="13"/>
  <c r="X51" i="13" s="1"/>
  <c r="B27" i="9"/>
  <c r="AF14" i="13"/>
  <c r="L93" i="11"/>
  <c r="M32" i="11" s="1"/>
  <c r="Z49" i="10"/>
  <c r="AF14" i="10" s="1"/>
  <c r="B27" i="15"/>
  <c r="E50" i="9"/>
  <c r="B13" i="9" s="1"/>
  <c r="D51" i="9"/>
  <c r="AE70" i="5"/>
  <c r="AC75" i="5"/>
  <c r="AE75" i="5"/>
  <c r="E50" i="12"/>
  <c r="B13" i="12" s="1"/>
  <c r="D51" i="12"/>
  <c r="E51" i="18"/>
  <c r="B15" i="18" s="1"/>
  <c r="B33" i="12"/>
  <c r="B27" i="12"/>
  <c r="E50" i="6"/>
  <c r="B13" i="6" s="1"/>
  <c r="D51" i="6"/>
  <c r="J45" i="11"/>
  <c r="L44" i="11"/>
  <c r="J46" i="8"/>
  <c r="L45" i="8"/>
  <c r="X51" i="10"/>
  <c r="Z50" i="10"/>
  <c r="L43" i="14"/>
  <c r="J44" i="14"/>
  <c r="AF14" i="19"/>
  <c r="AC14" i="19"/>
  <c r="E51" i="15"/>
  <c r="B15" i="15" s="1"/>
  <c r="D52" i="15"/>
  <c r="L44" i="20"/>
  <c r="J45" i="20"/>
  <c r="D53" i="18"/>
  <c r="E52" i="18"/>
  <c r="B17" i="18" s="1"/>
  <c r="Z49" i="7"/>
  <c r="X50" i="7"/>
  <c r="X51" i="19"/>
  <c r="Z50" i="19"/>
  <c r="L46" i="17" l="1"/>
  <c r="J47" i="17"/>
  <c r="AF14" i="16"/>
  <c r="AC14" i="16"/>
  <c r="X51" i="16"/>
  <c r="Z50" i="16"/>
  <c r="Z50" i="13"/>
  <c r="AC19" i="13" s="1"/>
  <c r="AC14" i="10"/>
  <c r="D52" i="9"/>
  <c r="E51" i="9"/>
  <c r="B15" i="9" s="1"/>
  <c r="Z51" i="13"/>
  <c r="P26" i="13" s="1"/>
  <c r="X52" i="13"/>
  <c r="D52" i="6"/>
  <c r="E51" i="6"/>
  <c r="B15" i="6" s="1"/>
  <c r="J46" i="11"/>
  <c r="L45" i="11"/>
  <c r="E51" i="12"/>
  <c r="B15" i="12" s="1"/>
  <c r="D52" i="12"/>
  <c r="AF19" i="10"/>
  <c r="AC19" i="10"/>
  <c r="X52" i="19"/>
  <c r="Z51" i="19"/>
  <c r="P26" i="19" s="1"/>
  <c r="Z51" i="10"/>
  <c r="P26" i="10" s="1"/>
  <c r="X52" i="10"/>
  <c r="Z50" i="7"/>
  <c r="X51" i="7"/>
  <c r="E52" i="15"/>
  <c r="B17" i="15" s="1"/>
  <c r="D53" i="15"/>
  <c r="J47" i="8"/>
  <c r="L46" i="8"/>
  <c r="L44" i="14"/>
  <c r="J45" i="14"/>
  <c r="AC19" i="19"/>
  <c r="AF19" i="19"/>
  <c r="L45" i="20"/>
  <c r="J46" i="20"/>
  <c r="AC14" i="7"/>
  <c r="AF14" i="7"/>
  <c r="D54" i="18"/>
  <c r="E53" i="18"/>
  <c r="L47" i="17" l="1"/>
  <c r="J48" i="17"/>
  <c r="AF19" i="16"/>
  <c r="AC19" i="16"/>
  <c r="X52" i="16"/>
  <c r="Z51" i="16"/>
  <c r="P26" i="16" s="1"/>
  <c r="AF19" i="13"/>
  <c r="D53" i="9"/>
  <c r="E52" i="9"/>
  <c r="B17" i="9" s="1"/>
  <c r="L46" i="11"/>
  <c r="J47" i="11"/>
  <c r="E52" i="12"/>
  <c r="B17" i="12" s="1"/>
  <c r="D53" i="12"/>
  <c r="E52" i="6"/>
  <c r="B17" i="6" s="1"/>
  <c r="D53" i="6"/>
  <c r="X53" i="13"/>
  <c r="Z52" i="13"/>
  <c r="P28" i="13" s="1"/>
  <c r="X53" i="10"/>
  <c r="Z52" i="10"/>
  <c r="P28" i="10" s="1"/>
  <c r="E54" i="18"/>
  <c r="B23" i="18" s="1"/>
  <c r="D55" i="18"/>
  <c r="J48" i="8"/>
  <c r="L47" i="8"/>
  <c r="E53" i="15"/>
  <c r="D54" i="15"/>
  <c r="B21" i="18"/>
  <c r="J46" i="14"/>
  <c r="L45" i="14"/>
  <c r="L46" i="20"/>
  <c r="J47" i="20"/>
  <c r="Z52" i="19"/>
  <c r="P28" i="19" s="1"/>
  <c r="X53" i="19"/>
  <c r="Z51" i="7"/>
  <c r="P26" i="7" s="1"/>
  <c r="X52" i="7"/>
  <c r="AF19" i="7"/>
  <c r="AC19" i="7"/>
  <c r="L48" i="17" l="1"/>
  <c r="J49" i="17"/>
  <c r="Z52" i="16"/>
  <c r="P28" i="16" s="1"/>
  <c r="X53" i="16"/>
  <c r="D54" i="9"/>
  <c r="E53" i="9"/>
  <c r="E53" i="6"/>
  <c r="D54" i="6"/>
  <c r="M29" i="18"/>
  <c r="X54" i="13"/>
  <c r="Z54" i="13" s="1"/>
  <c r="Z53" i="13"/>
  <c r="T30" i="13" s="1"/>
  <c r="D54" i="12"/>
  <c r="E53" i="12"/>
  <c r="B21" i="12" s="1"/>
  <c r="L47" i="11"/>
  <c r="J48" i="11"/>
  <c r="B25" i="18"/>
  <c r="X54" i="10"/>
  <c r="Z54" i="10" s="1"/>
  <c r="Z53" i="10"/>
  <c r="T30" i="10" s="1"/>
  <c r="E54" i="15"/>
  <c r="B23" i="15" s="1"/>
  <c r="D55" i="15"/>
  <c r="J48" i="20"/>
  <c r="L47" i="20"/>
  <c r="Z52" i="7"/>
  <c r="P28" i="7" s="1"/>
  <c r="X53" i="7"/>
  <c r="B21" i="15"/>
  <c r="X54" i="19"/>
  <c r="Z54" i="19" s="1"/>
  <c r="Z53" i="19"/>
  <c r="T30" i="19" s="1"/>
  <c r="D56" i="18"/>
  <c r="E55" i="18"/>
  <c r="B19" i="18" s="1"/>
  <c r="J47" i="14"/>
  <c r="L46" i="14"/>
  <c r="L48" i="8"/>
  <c r="Y20" i="8" s="1"/>
  <c r="V20" i="8" s="1"/>
  <c r="J49" i="8"/>
  <c r="J50" i="17" l="1"/>
  <c r="L49" i="17"/>
  <c r="Z53" i="16"/>
  <c r="T30" i="16" s="1"/>
  <c r="X54" i="16"/>
  <c r="Z54" i="16" s="1"/>
  <c r="B21" i="9"/>
  <c r="D55" i="9"/>
  <c r="E54" i="9"/>
  <c r="B23" i="9" s="1"/>
  <c r="B25" i="15"/>
  <c r="D55" i="12"/>
  <c r="E54" i="12"/>
  <c r="AF37" i="13"/>
  <c r="AC37" i="13"/>
  <c r="E54" i="6"/>
  <c r="B23" i="6" s="1"/>
  <c r="D55" i="6"/>
  <c r="J49" i="11"/>
  <c r="L48" i="11"/>
  <c r="B21" i="6"/>
  <c r="J50" i="8"/>
  <c r="L49" i="8"/>
  <c r="AF37" i="10"/>
  <c r="AC37" i="10"/>
  <c r="M29" i="15"/>
  <c r="J49" i="20"/>
  <c r="L48" i="20"/>
  <c r="L47" i="14"/>
  <c r="J48" i="14"/>
  <c r="E55" i="15"/>
  <c r="B19" i="15" s="1"/>
  <c r="D56" i="15"/>
  <c r="E56" i="18"/>
  <c r="D57" i="18"/>
  <c r="Z53" i="7"/>
  <c r="T30" i="7" s="1"/>
  <c r="X54" i="7"/>
  <c r="Z54" i="7" s="1"/>
  <c r="AF37" i="19"/>
  <c r="AC37" i="19"/>
  <c r="AC37" i="16" l="1"/>
  <c r="AF37" i="16"/>
  <c r="J51" i="17"/>
  <c r="L50" i="17"/>
  <c r="E55" i="9"/>
  <c r="B19" i="9" s="1"/>
  <c r="D56" i="9"/>
  <c r="B25" i="9"/>
  <c r="M29" i="9"/>
  <c r="J50" i="11"/>
  <c r="L49" i="11"/>
  <c r="E55" i="6"/>
  <c r="B19" i="6" s="1"/>
  <c r="D56" i="6"/>
  <c r="B25" i="6"/>
  <c r="B23" i="12"/>
  <c r="M29" i="12"/>
  <c r="B25" i="12"/>
  <c r="M29" i="6"/>
  <c r="E55" i="12"/>
  <c r="B19" i="12" s="1"/>
  <c r="D56" i="12"/>
  <c r="E56" i="15"/>
  <c r="D57" i="15"/>
  <c r="D58" i="18"/>
  <c r="E57" i="18"/>
  <c r="B37" i="18" s="1"/>
  <c r="L48" i="14"/>
  <c r="J49" i="14"/>
  <c r="B31" i="18"/>
  <c r="B29" i="18"/>
  <c r="J50" i="20"/>
  <c r="L49" i="20"/>
  <c r="AF37" i="7"/>
  <c r="AC37" i="7"/>
  <c r="L50" i="8"/>
  <c r="J51" i="8"/>
  <c r="J52" i="17" l="1"/>
  <c r="L51" i="17"/>
  <c r="E56" i="9"/>
  <c r="D57" i="9"/>
  <c r="D57" i="12"/>
  <c r="E56" i="12"/>
  <c r="D57" i="6"/>
  <c r="E56" i="6"/>
  <c r="J51" i="11"/>
  <c r="L50" i="11"/>
  <c r="D59" i="18"/>
  <c r="E58" i="18"/>
  <c r="H37" i="18" s="1"/>
  <c r="D58" i="15"/>
  <c r="E57" i="15"/>
  <c r="B37" i="15" s="1"/>
  <c r="B31" i="15"/>
  <c r="B29" i="15"/>
  <c r="L51" i="8"/>
  <c r="J52" i="8"/>
  <c r="J50" i="14"/>
  <c r="L49" i="14"/>
  <c r="J51" i="20"/>
  <c r="L50" i="20"/>
  <c r="J53" i="17" l="1"/>
  <c r="L52" i="17"/>
  <c r="D58" i="9"/>
  <c r="E57" i="9"/>
  <c r="B37" i="9" s="1"/>
  <c r="B31" i="9"/>
  <c r="B29" i="9"/>
  <c r="J52" i="11"/>
  <c r="L51" i="11"/>
  <c r="B29" i="6"/>
  <c r="B31" i="6"/>
  <c r="D58" i="6"/>
  <c r="E57" i="6"/>
  <c r="B37" i="6" s="1"/>
  <c r="B29" i="12"/>
  <c r="B31" i="12"/>
  <c r="D58" i="12"/>
  <c r="E57" i="12"/>
  <c r="B37" i="12" s="1"/>
  <c r="E58" i="15"/>
  <c r="H37" i="15" s="1"/>
  <c r="D59" i="15"/>
  <c r="L52" i="8"/>
  <c r="J53" i="8"/>
  <c r="L50" i="14"/>
  <c r="J51" i="14"/>
  <c r="L51" i="20"/>
  <c r="J52" i="20"/>
  <c r="E59" i="18"/>
  <c r="D60" i="18"/>
  <c r="J54" i="17" l="1"/>
  <c r="L53" i="17"/>
  <c r="D59" i="9"/>
  <c r="E58" i="9"/>
  <c r="H37" i="9" s="1"/>
  <c r="B33" i="6"/>
  <c r="D59" i="6"/>
  <c r="E58" i="6"/>
  <c r="H37" i="6" s="1"/>
  <c r="E58" i="12"/>
  <c r="H37" i="12" s="1"/>
  <c r="D59" i="12"/>
  <c r="J53" i="11"/>
  <c r="L52" i="11"/>
  <c r="E59" i="15"/>
  <c r="D60" i="15"/>
  <c r="J52" i="14"/>
  <c r="L51" i="14"/>
  <c r="J53" i="20"/>
  <c r="L52" i="20"/>
  <c r="E60" i="18"/>
  <c r="D61" i="18"/>
  <c r="J54" i="8"/>
  <c r="L53" i="8"/>
  <c r="J55" i="17" l="1"/>
  <c r="L54" i="17"/>
  <c r="E59" i="9"/>
  <c r="D60" i="9"/>
  <c r="L53" i="11"/>
  <c r="J54" i="11"/>
  <c r="E59" i="12"/>
  <c r="D60" i="12"/>
  <c r="E59" i="6"/>
  <c r="D60" i="6"/>
  <c r="J55" i="8"/>
  <c r="L54" i="8"/>
  <c r="D62" i="18"/>
  <c r="E62" i="18" s="1"/>
  <c r="F43" i="18" s="1"/>
  <c r="E61" i="18"/>
  <c r="B43" i="18" s="1"/>
  <c r="D61" i="15"/>
  <c r="E60" i="15"/>
  <c r="L52" i="14"/>
  <c r="J53" i="14"/>
  <c r="J54" i="20"/>
  <c r="L53" i="20"/>
  <c r="L55" i="17" l="1"/>
  <c r="J56" i="17"/>
  <c r="D61" i="9"/>
  <c r="E60" i="9"/>
  <c r="E60" i="6"/>
  <c r="D61" i="6"/>
  <c r="D61" i="12"/>
  <c r="E60" i="12"/>
  <c r="L54" i="11"/>
  <c r="J55" i="11"/>
  <c r="L53" i="14"/>
  <c r="J54" i="14"/>
  <c r="E61" i="15"/>
  <c r="B43" i="15" s="1"/>
  <c r="D62" i="15"/>
  <c r="E62" i="15" s="1"/>
  <c r="F43" i="15" s="1"/>
  <c r="J55" i="20"/>
  <c r="L54" i="20"/>
  <c r="J56" i="8"/>
  <c r="L55" i="8"/>
  <c r="L56" i="17" l="1"/>
  <c r="J57" i="17"/>
  <c r="E61" i="9"/>
  <c r="B43" i="9" s="1"/>
  <c r="D62" i="9"/>
  <c r="E62" i="9" s="1"/>
  <c r="F43" i="9" s="1"/>
  <c r="L55" i="11"/>
  <c r="J56" i="11"/>
  <c r="E61" i="12"/>
  <c r="B43" i="12" s="1"/>
  <c r="D62" i="12"/>
  <c r="E62" i="12" s="1"/>
  <c r="F43" i="12" s="1"/>
  <c r="E61" i="6"/>
  <c r="D62" i="6"/>
  <c r="E62" i="6" s="1"/>
  <c r="L55" i="20"/>
  <c r="J56" i="20"/>
  <c r="L56" i="8"/>
  <c r="J57" i="8"/>
  <c r="L54" i="14"/>
  <c r="J55" i="14"/>
  <c r="L57" i="17" l="1"/>
  <c r="C23" i="17" s="1"/>
  <c r="J58" i="17"/>
  <c r="F43" i="6"/>
  <c r="B43" i="6"/>
  <c r="M42" i="6"/>
  <c r="J57" i="11"/>
  <c r="L56" i="11"/>
  <c r="J58" i="8"/>
  <c r="L57" i="8"/>
  <c r="C23" i="8" s="1"/>
  <c r="J56" i="14"/>
  <c r="L55" i="14"/>
  <c r="L56" i="20"/>
  <c r="J57" i="20"/>
  <c r="J59" i="17" l="1"/>
  <c r="L58" i="17"/>
  <c r="Q23" i="17" s="1"/>
  <c r="J58" i="11"/>
  <c r="L57" i="11"/>
  <c r="C23" i="11" s="1"/>
  <c r="J57" i="14"/>
  <c r="L56" i="14"/>
  <c r="L58" i="8"/>
  <c r="Q23" i="8" s="1"/>
  <c r="J59" i="8"/>
  <c r="J58" i="20"/>
  <c r="L57" i="20"/>
  <c r="C23" i="20" s="1"/>
  <c r="J60" i="17" l="1"/>
  <c r="L59" i="17"/>
  <c r="U23" i="17" s="1"/>
  <c r="J59" i="11"/>
  <c r="L58" i="11"/>
  <c r="Q23" i="11" s="1"/>
  <c r="J59" i="20"/>
  <c r="L58" i="20"/>
  <c r="Q23" i="20" s="1"/>
  <c r="L59" i="8"/>
  <c r="U23" i="8" s="1"/>
  <c r="J60" i="8"/>
  <c r="L57" i="14"/>
  <c r="C23" i="14" s="1"/>
  <c r="J58" i="14"/>
  <c r="L60" i="17" l="1"/>
  <c r="M23" i="17" s="1"/>
  <c r="J61" i="17"/>
  <c r="L59" i="11"/>
  <c r="U23" i="11" s="1"/>
  <c r="J60" i="11"/>
  <c r="J59" i="14"/>
  <c r="L58" i="14"/>
  <c r="Q23" i="14" s="1"/>
  <c r="J61" i="8"/>
  <c r="L60" i="8"/>
  <c r="L59" i="20"/>
  <c r="U23" i="20" s="1"/>
  <c r="J60" i="20"/>
  <c r="L61" i="17" l="1"/>
  <c r="C24" i="17" s="1"/>
  <c r="J62" i="17"/>
  <c r="M23" i="8"/>
  <c r="J61" i="11"/>
  <c r="L60" i="11"/>
  <c r="M23" i="11" s="1"/>
  <c r="L61" i="8"/>
  <c r="C24" i="8" s="1"/>
  <c r="J62" i="8"/>
  <c r="J61" i="20"/>
  <c r="L60" i="20"/>
  <c r="M23" i="20" s="1"/>
  <c r="J60" i="14"/>
  <c r="L59" i="14"/>
  <c r="U23" i="14" s="1"/>
  <c r="J63" i="17" l="1"/>
  <c r="L62" i="17"/>
  <c r="Q24" i="17" s="1"/>
  <c r="L61" i="11"/>
  <c r="C24" i="11" s="1"/>
  <c r="J62" i="11"/>
  <c r="J62" i="20"/>
  <c r="L61" i="20"/>
  <c r="C24" i="20" s="1"/>
  <c r="J63" i="8"/>
  <c r="L62" i="8"/>
  <c r="Q24" i="8" s="1"/>
  <c r="L60" i="14"/>
  <c r="M23" i="14" s="1"/>
  <c r="J61" i="14"/>
  <c r="J64" i="17" l="1"/>
  <c r="L63" i="17"/>
  <c r="U24" i="17" s="1"/>
  <c r="J63" i="11"/>
  <c r="L62" i="11"/>
  <c r="Q24" i="11" s="1"/>
  <c r="J64" i="8"/>
  <c r="L63" i="8"/>
  <c r="U24" i="8" s="1"/>
  <c r="L61" i="14"/>
  <c r="C24" i="14" s="1"/>
  <c r="J62" i="14"/>
  <c r="L62" i="20"/>
  <c r="Q24" i="20" s="1"/>
  <c r="J63" i="20"/>
  <c r="J65" i="17" l="1"/>
  <c r="L64" i="17"/>
  <c r="M24" i="17" s="1"/>
  <c r="L63" i="11"/>
  <c r="U24" i="11" s="1"/>
  <c r="J64" i="11"/>
  <c r="L62" i="14"/>
  <c r="Q24" i="14" s="1"/>
  <c r="J63" i="14"/>
  <c r="L63" i="20"/>
  <c r="U24" i="20" s="1"/>
  <c r="J64" i="20"/>
  <c r="L64" i="8"/>
  <c r="J65" i="8"/>
  <c r="J66" i="17" l="1"/>
  <c r="L65" i="17"/>
  <c r="C25" i="17" s="1"/>
  <c r="M24" i="8"/>
  <c r="L64" i="11"/>
  <c r="M24" i="11" s="1"/>
  <c r="J65" i="11"/>
  <c r="L64" i="20"/>
  <c r="M24" i="20" s="1"/>
  <c r="J65" i="20"/>
  <c r="J66" i="8"/>
  <c r="L65" i="8"/>
  <c r="C25" i="8" s="1"/>
  <c r="J64" i="14"/>
  <c r="L63" i="14"/>
  <c r="U24" i="14" s="1"/>
  <c r="J67" i="17" l="1"/>
  <c r="L66" i="17"/>
  <c r="Q25" i="17" s="1"/>
  <c r="L65" i="11"/>
  <c r="C25" i="11" s="1"/>
  <c r="J66" i="11"/>
  <c r="L64" i="14"/>
  <c r="M24" i="14" s="1"/>
  <c r="J65" i="14"/>
  <c r="J66" i="20"/>
  <c r="L65" i="20"/>
  <c r="C25" i="20" s="1"/>
  <c r="J67" i="8"/>
  <c r="L66" i="8"/>
  <c r="Q25" i="8" s="1"/>
  <c r="J68" i="17" l="1"/>
  <c r="L67" i="17"/>
  <c r="U25" i="17" s="1"/>
  <c r="J67" i="11"/>
  <c r="L66" i="11"/>
  <c r="Q25" i="11" s="1"/>
  <c r="J68" i="8"/>
  <c r="L67" i="8"/>
  <c r="U25" i="8" s="1"/>
  <c r="J67" i="20"/>
  <c r="L66" i="20"/>
  <c r="Q25" i="20" s="1"/>
  <c r="J66" i="14"/>
  <c r="L65" i="14"/>
  <c r="C25" i="14" s="1"/>
  <c r="J69" i="17" l="1"/>
  <c r="L68" i="17"/>
  <c r="M25" i="17" s="1"/>
  <c r="L67" i="11"/>
  <c r="U25" i="11" s="1"/>
  <c r="J68" i="11"/>
  <c r="L67" i="20"/>
  <c r="U25" i="20" s="1"/>
  <c r="J68" i="20"/>
  <c r="L66" i="14"/>
  <c r="Q25" i="14" s="1"/>
  <c r="J67" i="14"/>
  <c r="L68" i="8"/>
  <c r="J69" i="8"/>
  <c r="J70" i="17" l="1"/>
  <c r="L69" i="17"/>
  <c r="C26" i="17" s="1"/>
  <c r="M25" i="8"/>
  <c r="J69" i="11"/>
  <c r="L68" i="11"/>
  <c r="M25" i="11" s="1"/>
  <c r="L67" i="14"/>
  <c r="U25" i="14" s="1"/>
  <c r="J68" i="14"/>
  <c r="L69" i="8"/>
  <c r="C26" i="8" s="1"/>
  <c r="J70" i="8"/>
  <c r="J69" i="20"/>
  <c r="L68" i="20"/>
  <c r="M25" i="20" s="1"/>
  <c r="L70" i="17" l="1"/>
  <c r="Q26" i="17" s="1"/>
  <c r="J71" i="17"/>
  <c r="J70" i="11"/>
  <c r="L69" i="11"/>
  <c r="C26" i="11" s="1"/>
  <c r="J69" i="14"/>
  <c r="L68" i="14"/>
  <c r="M25" i="14" s="1"/>
  <c r="L69" i="20"/>
  <c r="C26" i="20" s="1"/>
  <c r="J70" i="20"/>
  <c r="J71" i="8"/>
  <c r="L70" i="8"/>
  <c r="Q26" i="8" s="1"/>
  <c r="L71" i="17" l="1"/>
  <c r="U26" i="17" s="1"/>
  <c r="J72" i="17"/>
  <c r="J71" i="11"/>
  <c r="L70" i="11"/>
  <c r="Q26" i="11" s="1"/>
  <c r="J70" i="14"/>
  <c r="L69" i="14"/>
  <c r="C26" i="14" s="1"/>
  <c r="J72" i="8"/>
  <c r="L71" i="8"/>
  <c r="U26" i="8" s="1"/>
  <c r="L70" i="20"/>
  <c r="Q26" i="20" s="1"/>
  <c r="J71" i="20"/>
  <c r="J73" i="17" l="1"/>
  <c r="L72" i="17"/>
  <c r="M26" i="17" s="1"/>
  <c r="L71" i="11"/>
  <c r="U26" i="11" s="1"/>
  <c r="J72" i="11"/>
  <c r="J73" i="8"/>
  <c r="L72" i="8"/>
  <c r="J71" i="14"/>
  <c r="L70" i="14"/>
  <c r="Q26" i="14" s="1"/>
  <c r="J72" i="20"/>
  <c r="L71" i="20"/>
  <c r="U26" i="20" s="1"/>
  <c r="L73" i="17" l="1"/>
  <c r="C27" i="17" s="1"/>
  <c r="J74" i="17"/>
  <c r="M26" i="8"/>
  <c r="J73" i="11"/>
  <c r="L72" i="11"/>
  <c r="M26" i="11" s="1"/>
  <c r="L73" i="8"/>
  <c r="C27" i="8" s="1"/>
  <c r="J74" i="8"/>
  <c r="L71" i="14"/>
  <c r="U26" i="14" s="1"/>
  <c r="J72" i="14"/>
  <c r="J73" i="20"/>
  <c r="L72" i="20"/>
  <c r="M26" i="20" s="1"/>
  <c r="L74" i="17" l="1"/>
  <c r="Q27" i="17" s="1"/>
  <c r="J75" i="17"/>
  <c r="J74" i="11"/>
  <c r="L73" i="11"/>
  <c r="C27" i="11" s="1"/>
  <c r="J74" i="20"/>
  <c r="L73" i="20"/>
  <c r="C27" i="20" s="1"/>
  <c r="L72" i="14"/>
  <c r="M26" i="14" s="1"/>
  <c r="J73" i="14"/>
  <c r="L74" i="8"/>
  <c r="Q27" i="8" s="1"/>
  <c r="J75" i="8"/>
  <c r="L75" i="17" l="1"/>
  <c r="U27" i="17" s="1"/>
  <c r="J76" i="17"/>
  <c r="J75" i="11"/>
  <c r="L74" i="11"/>
  <c r="Q27" i="11" s="1"/>
  <c r="L73" i="14"/>
  <c r="C27" i="14" s="1"/>
  <c r="J74" i="14"/>
  <c r="J76" i="8"/>
  <c r="L75" i="8"/>
  <c r="U27" i="8" s="1"/>
  <c r="J75" i="20"/>
  <c r="L74" i="20"/>
  <c r="Q27" i="20" s="1"/>
  <c r="L76" i="17" l="1"/>
  <c r="M27" i="17" s="1"/>
  <c r="J77" i="17"/>
  <c r="L75" i="11"/>
  <c r="U27" i="11" s="1"/>
  <c r="J76" i="11"/>
  <c r="J76" i="20"/>
  <c r="L75" i="20"/>
  <c r="U27" i="20" s="1"/>
  <c r="L76" i="8"/>
  <c r="J77" i="8"/>
  <c r="L74" i="14"/>
  <c r="Q27" i="14" s="1"/>
  <c r="J75" i="14"/>
  <c r="J78" i="17" l="1"/>
  <c r="L77" i="17"/>
  <c r="C28" i="17" s="1"/>
  <c r="M27" i="8"/>
  <c r="L76" i="11"/>
  <c r="M27" i="11" s="1"/>
  <c r="J77" i="11"/>
  <c r="L77" i="8"/>
  <c r="C28" i="8" s="1"/>
  <c r="J78" i="8"/>
  <c r="J76" i="14"/>
  <c r="L75" i="14"/>
  <c r="U27" i="14" s="1"/>
  <c r="J77" i="20"/>
  <c r="L76" i="20"/>
  <c r="M27" i="20" s="1"/>
  <c r="J79" i="17" l="1"/>
  <c r="L78" i="17"/>
  <c r="Q28" i="17" s="1"/>
  <c r="J78" i="11"/>
  <c r="L77" i="11"/>
  <c r="C28" i="11" s="1"/>
  <c r="J77" i="14"/>
  <c r="L76" i="14"/>
  <c r="M27" i="14" s="1"/>
  <c r="J79" i="8"/>
  <c r="L78" i="8"/>
  <c r="Q28" i="8" s="1"/>
  <c r="J78" i="20"/>
  <c r="L77" i="20"/>
  <c r="C28" i="20" s="1"/>
  <c r="L79" i="17" l="1"/>
  <c r="U28" i="17" s="1"/>
  <c r="J80" i="17"/>
  <c r="L78" i="11"/>
  <c r="Q28" i="11" s="1"/>
  <c r="J79" i="11"/>
  <c r="J80" i="8"/>
  <c r="L79" i="8"/>
  <c r="U28" i="8" s="1"/>
  <c r="J79" i="20"/>
  <c r="L78" i="20"/>
  <c r="Q28" i="20" s="1"/>
  <c r="L77" i="14"/>
  <c r="C28" i="14" s="1"/>
  <c r="J78" i="14"/>
  <c r="L80" i="17" l="1"/>
  <c r="M28" i="17" s="1"/>
  <c r="J81" i="17"/>
  <c r="J80" i="11"/>
  <c r="L79" i="11"/>
  <c r="U28" i="11" s="1"/>
  <c r="J79" i="14"/>
  <c r="L78" i="14"/>
  <c r="Q28" i="14" s="1"/>
  <c r="J80" i="20"/>
  <c r="L79" i="20"/>
  <c r="U28" i="20" s="1"/>
  <c r="J81" i="8"/>
  <c r="L80" i="8"/>
  <c r="J82" i="17" l="1"/>
  <c r="L81" i="17"/>
  <c r="C29" i="17" s="1"/>
  <c r="M28" i="8"/>
  <c r="L80" i="11"/>
  <c r="M28" i="11" s="1"/>
  <c r="J81" i="11"/>
  <c r="J81" i="20"/>
  <c r="L80" i="20"/>
  <c r="M28" i="20" s="1"/>
  <c r="J82" i="8"/>
  <c r="L81" i="8"/>
  <c r="C29" i="8" s="1"/>
  <c r="J80" i="14"/>
  <c r="L79" i="14"/>
  <c r="U28" i="14" s="1"/>
  <c r="J83" i="17" l="1"/>
  <c r="L82" i="17"/>
  <c r="Q29" i="17" s="1"/>
  <c r="L81" i="11"/>
  <c r="C29" i="11" s="1"/>
  <c r="J82" i="11"/>
  <c r="J81" i="14"/>
  <c r="L80" i="14"/>
  <c r="M28" i="14" s="1"/>
  <c r="L82" i="8"/>
  <c r="Q29" i="8" s="1"/>
  <c r="J83" i="8"/>
  <c r="L81" i="20"/>
  <c r="C29" i="20" s="1"/>
  <c r="J82" i="20"/>
  <c r="J84" i="17" l="1"/>
  <c r="L83" i="17"/>
  <c r="U29" i="17" s="1"/>
  <c r="L82" i="11"/>
  <c r="Q29" i="11" s="1"/>
  <c r="J83" i="11"/>
  <c r="J84" i="8"/>
  <c r="L83" i="8"/>
  <c r="U29" i="8" s="1"/>
  <c r="J82" i="14"/>
  <c r="L81" i="14"/>
  <c r="C29" i="14" s="1"/>
  <c r="L82" i="20"/>
  <c r="Q29" i="20" s="1"/>
  <c r="J83" i="20"/>
  <c r="J85" i="17" l="1"/>
  <c r="L84" i="17"/>
  <c r="M29" i="17" s="1"/>
  <c r="J84" i="11"/>
  <c r="L83" i="11"/>
  <c r="U29" i="11" s="1"/>
  <c r="J84" i="20"/>
  <c r="L83" i="20"/>
  <c r="U29" i="20" s="1"/>
  <c r="L82" i="14"/>
  <c r="Q29" i="14" s="1"/>
  <c r="J83" i="14"/>
  <c r="J85" i="8"/>
  <c r="L84" i="8"/>
  <c r="L85" i="17" l="1"/>
  <c r="C30" i="17" s="1"/>
  <c r="J86" i="17"/>
  <c r="M29" i="8"/>
  <c r="L84" i="11"/>
  <c r="M29" i="11" s="1"/>
  <c r="J85" i="11"/>
  <c r="L84" i="20"/>
  <c r="M29" i="20" s="1"/>
  <c r="J85" i="20"/>
  <c r="L85" i="8"/>
  <c r="C30" i="8" s="1"/>
  <c r="J86" i="8"/>
  <c r="J84" i="14"/>
  <c r="L83" i="14"/>
  <c r="U29" i="14" s="1"/>
  <c r="J87" i="17" l="1"/>
  <c r="L86" i="17"/>
  <c r="Q30" i="17" s="1"/>
  <c r="L85" i="11"/>
  <c r="C30" i="11" s="1"/>
  <c r="J86" i="11"/>
  <c r="L84" i="14"/>
  <c r="M29" i="14" s="1"/>
  <c r="J85" i="14"/>
  <c r="L85" i="20"/>
  <c r="C30" i="20" s="1"/>
  <c r="J86" i="20"/>
  <c r="L86" i="8"/>
  <c r="Q30" i="8" s="1"/>
  <c r="J87" i="8"/>
  <c r="L87" i="17" l="1"/>
  <c r="U30" i="17" s="1"/>
  <c r="J88" i="17"/>
  <c r="L86" i="11"/>
  <c r="Q30" i="11" s="1"/>
  <c r="J87" i="11"/>
  <c r="J87" i="20"/>
  <c r="L86" i="20"/>
  <c r="Q30" i="20" s="1"/>
  <c r="J88" i="8"/>
  <c r="L87" i="8"/>
  <c r="U30" i="8" s="1"/>
  <c r="J86" i="14"/>
  <c r="L85" i="14"/>
  <c r="C30" i="14" s="1"/>
  <c r="J89" i="17" l="1"/>
  <c r="L88" i="17"/>
  <c r="M30" i="17" s="1"/>
  <c r="J88" i="11"/>
  <c r="L87" i="11"/>
  <c r="U30" i="11" s="1"/>
  <c r="L88" i="8"/>
  <c r="J89" i="8"/>
  <c r="L87" i="20"/>
  <c r="U30" i="20" s="1"/>
  <c r="J88" i="20"/>
  <c r="L86" i="14"/>
  <c r="Q30" i="14" s="1"/>
  <c r="J87" i="14"/>
  <c r="L89" i="17" l="1"/>
  <c r="C31" i="17" s="1"/>
  <c r="J90" i="17"/>
  <c r="M30" i="8"/>
  <c r="J89" i="11"/>
  <c r="L88" i="11"/>
  <c r="M30" i="11" s="1"/>
  <c r="J89" i="20"/>
  <c r="L88" i="20"/>
  <c r="M30" i="20" s="1"/>
  <c r="L87" i="14"/>
  <c r="U30" i="14" s="1"/>
  <c r="J88" i="14"/>
  <c r="J90" i="8"/>
  <c r="L89" i="8"/>
  <c r="C31" i="8" s="1"/>
  <c r="J91" i="17" l="1"/>
  <c r="L90" i="17"/>
  <c r="Q31" i="17" s="1"/>
  <c r="J90" i="11"/>
  <c r="L89" i="11"/>
  <c r="C31" i="11" s="1"/>
  <c r="J91" i="8"/>
  <c r="L90" i="8"/>
  <c r="Q31" i="8" s="1"/>
  <c r="L88" i="14"/>
  <c r="M30" i="14" s="1"/>
  <c r="J89" i="14"/>
  <c r="L89" i="20"/>
  <c r="C31" i="20" s="1"/>
  <c r="J90" i="20"/>
  <c r="L91" i="17" l="1"/>
  <c r="U31" i="17" s="1"/>
  <c r="J92" i="17"/>
  <c r="L92" i="17" s="1"/>
  <c r="M31" i="17" s="1"/>
  <c r="J91" i="11"/>
  <c r="L90" i="11"/>
  <c r="Q31" i="11" s="1"/>
  <c r="L89" i="14"/>
  <c r="C31" i="14" s="1"/>
  <c r="J90" i="14"/>
  <c r="J91" i="20"/>
  <c r="L90" i="20"/>
  <c r="Q31" i="20" s="1"/>
  <c r="J92" i="8"/>
  <c r="L92" i="8" s="1"/>
  <c r="L91" i="8"/>
  <c r="U31" i="8" s="1"/>
  <c r="M31" i="8" l="1"/>
  <c r="L93" i="8"/>
  <c r="M32" i="8" s="1"/>
  <c r="J92" i="11"/>
  <c r="L92" i="11" s="1"/>
  <c r="M31" i="11" s="1"/>
  <c r="L91" i="11"/>
  <c r="U31" i="11" s="1"/>
  <c r="L91" i="20"/>
  <c r="U31" i="20" s="1"/>
  <c r="J92" i="20"/>
  <c r="L92" i="20" s="1"/>
  <c r="M31" i="20" s="1"/>
  <c r="J91" i="14"/>
  <c r="L90" i="14"/>
  <c r="Q31" i="14" s="1"/>
  <c r="L91" i="14" l="1"/>
  <c r="U31" i="14" s="1"/>
  <c r="J92" i="14"/>
  <c r="L92" i="14" s="1"/>
  <c r="M31" i="14" s="1"/>
</calcChain>
</file>

<file path=xl/sharedStrings.xml><?xml version="1.0" encoding="utf-8"?>
<sst xmlns="http://schemas.openxmlformats.org/spreadsheetml/2006/main" count="1997" uniqueCount="544">
  <si>
    <t>Example:</t>
  </si>
  <si>
    <t>PY12 Agreement with MULTIPLE JOB TITLES on one Agreement</t>
  </si>
  <si>
    <t>12-SPC-300</t>
  </si>
  <si>
    <t>RN</t>
  </si>
  <si>
    <t>LPN</t>
  </si>
  <si>
    <t>CNA</t>
  </si>
  <si>
    <t>TOTAL POSITIONS</t>
  </si>
  <si>
    <t>Firm Size (number of unsubsidized full time employees):</t>
  </si>
  <si>
    <t>x 25%</t>
  </si>
  <si>
    <t>Maximum OJT Hires/Positions Allowed: (25%)</t>
  </si>
  <si>
    <t>a)</t>
  </si>
  <si>
    <t>TRAINEES still training from previous PY:</t>
  </si>
  <si>
    <t>b)</t>
  </si>
  <si>
    <t>POSITIONS listed on OTHER CURRENT PY Agreements:</t>
  </si>
  <si>
    <t>c)</t>
  </si>
  <si>
    <t>POSITIONS listed on THIS OJT Agreement:</t>
  </si>
  <si>
    <t xml:space="preserve">Subtotal </t>
  </si>
  <si>
    <t>Remaining OJT POSITIONS Allowed this PY (2-3):</t>
  </si>
  <si>
    <t>PY13 Agreement with ONE JOB TITLE on each Agreement</t>
  </si>
  <si>
    <t>AGREEMENT #1</t>
  </si>
  <si>
    <t>13-SPC-300</t>
  </si>
  <si>
    <t>This value will remain constant throughout PY13. PY13 funds used in part to pay for PY12 hire (carry-over)</t>
  </si>
  <si>
    <t>If this is the first OJT agreement in PY13, this will be 0 (zero)</t>
  </si>
  <si>
    <r>
      <t xml:space="preserve">This Agreement is for the </t>
    </r>
    <r>
      <rPr>
        <u/>
        <sz val="10"/>
        <color indexed="10"/>
        <rFont val="Calibri"/>
        <family val="2"/>
      </rPr>
      <t>RN</t>
    </r>
    <r>
      <rPr>
        <sz val="10"/>
        <rFont val="Calibri"/>
        <family val="2"/>
      </rPr>
      <t xml:space="preserve"> positions</t>
    </r>
  </si>
  <si>
    <t>AGREEMENT #2</t>
  </si>
  <si>
    <t>13-SPC-300-1</t>
  </si>
  <si>
    <t>Add 3b + 3c from the PREVIOUS Agreement</t>
  </si>
  <si>
    <r>
      <t xml:space="preserve">This Agreement is for the </t>
    </r>
    <r>
      <rPr>
        <u/>
        <sz val="10"/>
        <color indexed="10"/>
        <rFont val="Calibri"/>
        <family val="2"/>
      </rPr>
      <t>LPN</t>
    </r>
    <r>
      <rPr>
        <sz val="10"/>
        <rFont val="Calibri"/>
        <family val="2"/>
      </rPr>
      <t xml:space="preserve"> positions</t>
    </r>
  </si>
  <si>
    <t>AGREEMENT #3</t>
  </si>
  <si>
    <t>13-SPC-300-2</t>
  </si>
  <si>
    <t>Program
Year</t>
  </si>
  <si>
    <t>From</t>
  </si>
  <si>
    <t>To</t>
  </si>
  <si>
    <t>Agmt</t>
  </si>
  <si>
    <t>Agreement Number</t>
  </si>
  <si>
    <t>Program Year</t>
  </si>
  <si>
    <t>Broker</t>
  </si>
  <si>
    <t>OJT Broker's ABBREVIATION    (up to 5 characters)</t>
  </si>
  <si>
    <t>(OJT Broker)</t>
  </si>
  <si>
    <t>OJT Broker's Company Name</t>
  </si>
  <si>
    <t>OJT Broker's Address</t>
  </si>
  <si>
    <t>OJT Broker's City</t>
  </si>
  <si>
    <t>OJT Broker's State</t>
  </si>
  <si>
    <t>OJT Broker's Zip</t>
  </si>
  <si>
    <t>Contact Name</t>
  </si>
  <si>
    <t>Contact's Title</t>
  </si>
  <si>
    <t>Contact's Tel</t>
  </si>
  <si>
    <t>Contact's Fax</t>
  </si>
  <si>
    <t>Contact's email</t>
  </si>
  <si>
    <t>Employer</t>
  </si>
  <si>
    <t>(OJT EMPLOYER)</t>
  </si>
  <si>
    <t>OJT Employer's Company Name</t>
  </si>
  <si>
    <r>
      <t xml:space="preserve">FORMER Company Names used by Employer </t>
    </r>
    <r>
      <rPr>
        <sz val="10"/>
        <color indexed="10"/>
        <rFont val="Calibri"/>
        <family val="2"/>
      </rPr>
      <t>(if none, enter N/A)</t>
    </r>
  </si>
  <si>
    <t>OJT Employer's Company Address</t>
  </si>
  <si>
    <t>OJT Employer's Company City</t>
  </si>
  <si>
    <t>OJT Employer's Company State</t>
  </si>
  <si>
    <t>OJT Employer's Company Zip</t>
  </si>
  <si>
    <t>Company's Industry</t>
  </si>
  <si>
    <t>Company's NAICS Code</t>
  </si>
  <si>
    <t>Years in Operation</t>
  </si>
  <si>
    <t>Number of  Employees in the Company</t>
  </si>
  <si>
    <t>OJT Employer's Company FEIN</t>
  </si>
  <si>
    <t>Workers Compensation Policy CARRIER</t>
  </si>
  <si>
    <t>Workers Compensation Policy NUMBER</t>
  </si>
  <si>
    <t>Workers Compensation Policy START Date</t>
  </si>
  <si>
    <t>Workers Compensation Policy END Date</t>
  </si>
  <si>
    <t>Payroll System</t>
  </si>
  <si>
    <t>Location of Payroll Records</t>
  </si>
  <si>
    <t xml:space="preserve">Company Contact </t>
  </si>
  <si>
    <r>
      <t>PREVIOUS PY</t>
    </r>
    <r>
      <rPr>
        <sz val="10"/>
        <rFont val="Calibri"/>
        <family val="2"/>
      </rPr>
      <t xml:space="preserve"> OJT with THIS Broker OR OTHER Broker (YES/NO)</t>
    </r>
  </si>
  <si>
    <t>Name of OJT Broker from PREVIOUS year:</t>
  </si>
  <si>
    <t># TRAINEES still in  training:</t>
  </si>
  <si>
    <r>
      <t>CURRENT PY</t>
    </r>
    <r>
      <rPr>
        <sz val="10"/>
        <rFont val="Calibri"/>
        <family val="2"/>
      </rPr>
      <t xml:space="preserve"> OJT with THIS Broker OR OTHER Broker (YES/NO)</t>
    </r>
  </si>
  <si>
    <t>Name of OJT Broker:</t>
  </si>
  <si>
    <t># POSITIONS listed on Employer Agreement/s</t>
  </si>
  <si>
    <t>Job 1</t>
  </si>
  <si>
    <t xml:space="preserve">Job Title </t>
  </si>
  <si>
    <t>O*NET-SOC Code</t>
  </si>
  <si>
    <t>Brief Job Description</t>
  </si>
  <si>
    <t>Minimum Job/Education Requirements</t>
  </si>
  <si>
    <t xml:space="preserve">Tools/equipment needed to complete training </t>
  </si>
  <si>
    <t>Hourly Wage</t>
  </si>
  <si>
    <t>Reimbursement Rate (%)</t>
  </si>
  <si>
    <t>Weekly hours</t>
  </si>
  <si>
    <t>Number of Trainees requested</t>
  </si>
  <si>
    <t>Training Supervisor's Name</t>
  </si>
  <si>
    <t>Training Supervisor's Title</t>
  </si>
  <si>
    <t>Training Supervisor's Email</t>
  </si>
  <si>
    <t>Training Supervisor's Phone Number</t>
  </si>
  <si>
    <t>Will Training be Done on Employer Premises?</t>
  </si>
  <si>
    <t>Other Location of Training</t>
  </si>
  <si>
    <t>Skill #1 - Description of Skill to be Acquired</t>
  </si>
  <si>
    <t>Skill #1 - Performance Indicator</t>
  </si>
  <si>
    <t>Skill #1 - Assessment Method</t>
  </si>
  <si>
    <t>Skill #1 - Planned hours to achieve training goal</t>
  </si>
  <si>
    <t>Skill #2 - Description of Skill to be Acquired</t>
  </si>
  <si>
    <t>Skill #2 - Performance Indicator</t>
  </si>
  <si>
    <t>Skill #2 - Assessment Method</t>
  </si>
  <si>
    <t>Skill #2 - Planned hours to achieve training goal</t>
  </si>
  <si>
    <t>Skill #3 - Description of Skill to be Acquired</t>
  </si>
  <si>
    <t>Skill #3 - Performance Indicator</t>
  </si>
  <si>
    <t>Skill #3 - Assessment Method</t>
  </si>
  <si>
    <t>Skill #3 - Planned hours to achieve training goal</t>
  </si>
  <si>
    <t>Skill #4 - Description of Skill to be Acquired</t>
  </si>
  <si>
    <t>Skill #4 - Performance Indicator</t>
  </si>
  <si>
    <t>Skill #4 - Assessment Method</t>
  </si>
  <si>
    <t>Skill #4 - Planned hours to achieve training goal</t>
  </si>
  <si>
    <t>Skill #5 - Description of Skill to be Acquired</t>
  </si>
  <si>
    <t>Skill #5 - Performance Indicator</t>
  </si>
  <si>
    <t>Skill #5 - Assessment Method</t>
  </si>
  <si>
    <t>Skill #5 - Planned hours to achieve training goal</t>
  </si>
  <si>
    <t>Skill #6 - Description of Skill to be Acquired</t>
  </si>
  <si>
    <t>Skill #6 - Performance Indicator</t>
  </si>
  <si>
    <t>Skill #6 - Assessment Method</t>
  </si>
  <si>
    <t>Skill #6 - Planned hours to achieve training goal</t>
  </si>
  <si>
    <t>Skill #7 - Description of Skill to be Acquired</t>
  </si>
  <si>
    <t>Skill #7 - Performance Indicator</t>
  </si>
  <si>
    <t>Skill #7 - Assessment Method</t>
  </si>
  <si>
    <t>Skill #7 - Planned hours to achieve training goal</t>
  </si>
  <si>
    <t>Skill #8 - Description of Skill to be Acquired</t>
  </si>
  <si>
    <t>Skill #8 - Performance Indicator</t>
  </si>
  <si>
    <t>Skill #8 - Assessment Method</t>
  </si>
  <si>
    <t>Skill #8 - Planned hours to achieve training goal</t>
  </si>
  <si>
    <t>Skill #9 - Description of Skill to be Acquired</t>
  </si>
  <si>
    <t>Skill #9 - Performance Indicator</t>
  </si>
  <si>
    <t>Skill #9 - Assessment Method</t>
  </si>
  <si>
    <t>Skill #9 - Planned hours to achieve training goal</t>
  </si>
  <si>
    <t xml:space="preserve">Is this an apprentice occupation? </t>
  </si>
  <si>
    <r>
      <t xml:space="preserve">Is </t>
    </r>
    <r>
      <rPr>
        <u/>
        <sz val="10"/>
        <rFont val="Calibri"/>
        <family val="2"/>
      </rPr>
      <t>this</t>
    </r>
    <r>
      <rPr>
        <sz val="10"/>
        <rFont val="Calibri"/>
        <family val="2"/>
      </rPr>
      <t xml:space="preserve"> occupation subject to a collective bargaining agreement?</t>
    </r>
  </si>
  <si>
    <t>If yes: Bargaining Representative's Name</t>
  </si>
  <si>
    <t>If yes: Bargaining Representative's Title</t>
  </si>
  <si>
    <t>If yes: Bargaining Representative's Union Affiliation</t>
  </si>
  <si>
    <r>
      <t xml:space="preserve">Are </t>
    </r>
    <r>
      <rPr>
        <u/>
        <sz val="10"/>
        <rFont val="Calibri"/>
        <family val="2"/>
      </rPr>
      <t>other</t>
    </r>
    <r>
      <rPr>
        <sz val="10"/>
        <rFont val="Calibri"/>
        <family val="2"/>
      </rPr>
      <t xml:space="preserve"> occupations within the company covered by such agreements?</t>
    </r>
  </si>
  <si>
    <t>Job 2</t>
  </si>
  <si>
    <t>Job 3</t>
  </si>
  <si>
    <t>Job 4</t>
  </si>
  <si>
    <t>Job 5</t>
  </si>
  <si>
    <t>Whatever is typed or pasted into these yellow cells will appear throughout the agreement in the following locaitons.</t>
  </si>
  <si>
    <t>Chicago Cook Workforce Partnership</t>
  </si>
  <si>
    <t>Each page (tab) as the header</t>
  </si>
  <si>
    <t>the Chicago Cook Workforce Partnership (THE PARTNERSHIP).</t>
  </si>
  <si>
    <t>Sect 1-4:</t>
  </si>
  <si>
    <t>row 16</t>
  </si>
  <si>
    <t>row 82</t>
  </si>
  <si>
    <t>row 83</t>
  </si>
  <si>
    <t>(THE PARTNERSHIP),</t>
  </si>
  <si>
    <t>row 208</t>
  </si>
  <si>
    <t>THE PARTNERSHIP,</t>
  </si>
  <si>
    <t>row 145</t>
  </si>
  <si>
    <t>THE PARTNERSHIP's</t>
  </si>
  <si>
    <t>row 138</t>
  </si>
  <si>
    <t>row 218</t>
  </si>
  <si>
    <t>THE PARTNERSHIP</t>
  </si>
  <si>
    <t>row 212</t>
  </si>
  <si>
    <t>row 217</t>
  </si>
  <si>
    <t>This tab should be password protected and hidden</t>
  </si>
  <si>
    <t>The text relative to the entity (shown below) can be copied into the yellow cells (above) and then the file can be saved and named to indicate which entity is being referenced.</t>
  </si>
  <si>
    <t>Northern Business &amp; Industrial Council</t>
  </si>
  <si>
    <t>the Northern Business &amp; Industrial Council (NORBIC).</t>
  </si>
  <si>
    <t>(NORBIC),</t>
  </si>
  <si>
    <t>NORBIC,</t>
  </si>
  <si>
    <t>NORBIC's</t>
  </si>
  <si>
    <t>NORBIC</t>
  </si>
  <si>
    <t>IDCEO Rapid Response</t>
  </si>
  <si>
    <t>IDCEO Rapid Response.</t>
  </si>
  <si>
    <t>(IDCEO),</t>
  </si>
  <si>
    <t>IDCEO,</t>
  </si>
  <si>
    <t>IDCEO's</t>
  </si>
  <si>
    <t>IDCEO</t>
  </si>
  <si>
    <t>DATA ROWS USED</t>
  </si>
  <si>
    <t>Format Notes</t>
  </si>
  <si>
    <t>On-the-Job Training (OJT) Employer Agreement</t>
  </si>
  <si>
    <t>2,5,1</t>
  </si>
  <si>
    <t>6,16,2</t>
  </si>
  <si>
    <t>Section 1. OJT Broker Information</t>
  </si>
  <si>
    <t>Section: Calibri 12 bold</t>
  </si>
  <si>
    <t>OJT BROKER:</t>
  </si>
  <si>
    <t>CONTACT PERSON:</t>
  </si>
  <si>
    <t>EMAIL:</t>
  </si>
  <si>
    <t>Header: Calibri 9 bold</t>
  </si>
  <si>
    <t>6,11,13</t>
  </si>
  <si>
    <t>Response:  Calibri 9 normal</t>
  </si>
  <si>
    <t>OJT BROKER ADDRESS:</t>
  </si>
  <si>
    <t>TELEPHONE #:</t>
  </si>
  <si>
    <t>FAX #:</t>
  </si>
  <si>
    <t>7,8,9,10,15,14</t>
  </si>
  <si>
    <t>OJT Broker Certification</t>
  </si>
  <si>
    <t>Text: Calibri 10 normal</t>
  </si>
  <si>
    <t>Date</t>
  </si>
  <si>
    <t>Signature line identification: Calibri 9 normal</t>
  </si>
  <si>
    <t>Section 2. Employer Information</t>
  </si>
  <si>
    <t>EMPLOYER LEGAL BUSINESS NAME:</t>
  </si>
  <si>
    <t>FEIN #:</t>
  </si>
  <si>
    <t>16,26</t>
  </si>
  <si>
    <t>FORMER NAME(S) UNDER WHICH THE EMPLOYER CONDUCTED BUSINESS: (IF NONE, ENTER N/A)</t>
  </si>
  <si>
    <t>EMPLOYER ADDRESS:</t>
  </si>
  <si>
    <t>CITY:</t>
  </si>
  <si>
    <t>STATE:</t>
  </si>
  <si>
    <t>ZIP:</t>
  </si>
  <si>
    <t>19,20,21</t>
  </si>
  <si>
    <t>TITLE:</t>
  </si>
  <si>
    <t>33,34</t>
  </si>
  <si>
    <t>TELEPHONE:</t>
  </si>
  <si>
    <t>FAX:</t>
  </si>
  <si>
    <t>35,37,36</t>
  </si>
  <si>
    <t>PAYROLL SYSTEM:</t>
  </si>
  <si>
    <t>LOCATION OF PAYROLL RECORDS:</t>
  </si>
  <si>
    <t># OF EMPLOYEES:</t>
  </si>
  <si>
    <t>31,32</t>
  </si>
  <si>
    <t>COMPANY INDUSTRY:</t>
  </si>
  <si>
    <t>NAICS CODE:</t>
  </si>
  <si>
    <t>YEARS IN EXISTENCE:</t>
  </si>
  <si>
    <t>WORKMAN COMPENSATION CARRIER:</t>
  </si>
  <si>
    <t>WORKMAN COMPENSATION POLICY #:</t>
  </si>
  <si>
    <t>WORKMAN COMPENSATION POLICY DATES:</t>
  </si>
  <si>
    <t>TO</t>
  </si>
  <si>
    <t>Section 2 A. Employer's OJT History</t>
  </si>
  <si>
    <r>
      <rPr>
        <b/>
        <u/>
        <sz val="10"/>
        <rFont val="Calibri"/>
        <family val="2"/>
      </rPr>
      <t>CURRENT</t>
    </r>
    <r>
      <rPr>
        <sz val="10"/>
        <rFont val="Calibri"/>
        <family val="2"/>
      </rPr>
      <t xml:space="preserve"> number of  employees</t>
    </r>
  </si>
  <si>
    <r>
      <t xml:space="preserve">Does the Employer have </t>
    </r>
    <r>
      <rPr>
        <b/>
        <u/>
        <sz val="10"/>
        <rFont val="Calibri"/>
        <family val="2"/>
      </rPr>
      <t>TRAINEES</t>
    </r>
    <r>
      <rPr>
        <sz val="10"/>
        <rFont val="Calibri"/>
        <family val="2"/>
      </rPr>
      <t xml:space="preserve"> still training from the </t>
    </r>
    <r>
      <rPr>
        <b/>
        <u/>
        <sz val="10"/>
        <rFont val="Calibri"/>
        <family val="2"/>
      </rPr>
      <t>PREVIOUS</t>
    </r>
  </si>
  <si>
    <t>Program Year with this OJT Broker or another OJT Broker?</t>
  </si>
  <si>
    <t>YES</t>
  </si>
  <si>
    <t>NO</t>
  </si>
  <si>
    <t>If yes, please provide:</t>
  </si>
  <si>
    <t>The OJT Broker's name:</t>
  </si>
  <si>
    <t>43,44</t>
  </si>
  <si>
    <r>
      <t xml:space="preserve">The number of </t>
    </r>
    <r>
      <rPr>
        <b/>
        <u/>
        <sz val="10"/>
        <rFont val="Calibri"/>
        <family val="2"/>
      </rPr>
      <t>TRAINEES</t>
    </r>
    <r>
      <rPr>
        <sz val="10"/>
        <rFont val="Calibri"/>
        <family val="2"/>
      </rPr>
      <t xml:space="preserve"> still training from the </t>
    </r>
    <r>
      <rPr>
        <b/>
        <u/>
        <sz val="10"/>
        <rFont val="Calibri"/>
        <family val="2"/>
      </rPr>
      <t>PREVIOUS</t>
    </r>
    <r>
      <rPr>
        <sz val="10"/>
        <rFont val="Calibri"/>
        <family val="2"/>
      </rPr>
      <t xml:space="preserve"> program year:</t>
    </r>
  </si>
  <si>
    <t>25,43,45</t>
  </si>
  <si>
    <t>Value Responses: Calibri 10</t>
  </si>
  <si>
    <r>
      <t xml:space="preserve">Does the Employer have </t>
    </r>
    <r>
      <rPr>
        <b/>
        <u/>
        <sz val="10"/>
        <rFont val="Calibri"/>
        <family val="2"/>
      </rPr>
      <t>POSITIONS</t>
    </r>
    <r>
      <rPr>
        <sz val="10"/>
        <rFont val="Calibri"/>
        <family val="2"/>
      </rPr>
      <t xml:space="preserve"> listed on another OJT Agreement in the</t>
    </r>
  </si>
  <si>
    <r>
      <t>CURRENT</t>
    </r>
    <r>
      <rPr>
        <sz val="10"/>
        <rFont val="Calibri"/>
        <family val="2"/>
      </rPr>
      <t xml:space="preserve"> Program Year with this OJT Broker or another OJT Broker?</t>
    </r>
  </si>
  <si>
    <t>47,48</t>
  </si>
  <si>
    <r>
      <t xml:space="preserve">The number of </t>
    </r>
    <r>
      <rPr>
        <b/>
        <u/>
        <sz val="10"/>
        <rFont val="Calibri"/>
        <family val="2"/>
      </rPr>
      <t>POSITIONS</t>
    </r>
    <r>
      <rPr>
        <sz val="10"/>
        <rFont val="Calibri"/>
        <family val="2"/>
      </rPr>
      <t xml:space="preserve"> listed on other </t>
    </r>
    <r>
      <rPr>
        <b/>
        <u/>
        <sz val="10"/>
        <rFont val="Calibri"/>
        <family val="2"/>
      </rPr>
      <t>CURRENT</t>
    </r>
    <r>
      <rPr>
        <sz val="10"/>
        <rFont val="Calibri"/>
        <family val="2"/>
      </rPr>
      <t xml:space="preserve"> PY OJT Agreements:</t>
    </r>
  </si>
  <si>
    <t>25,47,50</t>
  </si>
  <si>
    <r>
      <t xml:space="preserve">Number of </t>
    </r>
    <r>
      <rPr>
        <b/>
        <u/>
        <sz val="10"/>
        <rFont val="Calibri"/>
        <family val="2"/>
      </rPr>
      <t>POSITIONS</t>
    </r>
    <r>
      <rPr>
        <sz val="10"/>
        <rFont val="Calibri"/>
        <family val="2"/>
      </rPr>
      <t xml:space="preserve"> listed in </t>
    </r>
    <r>
      <rPr>
        <b/>
        <u/>
        <sz val="10"/>
        <rFont val="Calibri"/>
        <family val="2"/>
      </rPr>
      <t>THIS</t>
    </r>
    <r>
      <rPr>
        <sz val="10"/>
        <rFont val="Calibri"/>
        <family val="2"/>
      </rPr>
      <t xml:space="preserve"> OJT Agreement: (as shown below)</t>
    </r>
  </si>
  <si>
    <t>Positions Listed in THIS AGREEMENT</t>
  </si>
  <si>
    <t>#</t>
  </si>
  <si>
    <t>Reimb. Rate</t>
  </si>
  <si>
    <t>Trng. Hours</t>
  </si>
  <si>
    <t>Reimb. 1 Pos</t>
  </si>
  <si>
    <t># Pos</t>
  </si>
  <si>
    <t>Potential Reimb.</t>
  </si>
  <si>
    <t>TOTAL</t>
  </si>
  <si>
    <t>Section 3.  Agreement Provisions</t>
  </si>
  <si>
    <t>PURPOSE</t>
  </si>
  <si>
    <t>The following provisions are included in this Agreement between the Employer and the OJT Broker, (see the above</t>
  </si>
  <si>
    <t>Training (OJT) business service.</t>
  </si>
  <si>
    <t>OJT DEFINITION</t>
  </si>
  <si>
    <t>1.  In accordance with the WIOA , the term "on-the-job training" means training by an Employer that</t>
  </si>
  <si>
    <t xml:space="preserve">     is provided to a paid Trainee while engaged in productive work. This training will:</t>
  </si>
  <si>
    <t xml:space="preserve">  a)</t>
  </si>
  <si>
    <t xml:space="preserve"> Provide knowledge or skills essential to the full and adequate performance of the job;</t>
  </si>
  <si>
    <t xml:space="preserve">  b)</t>
  </si>
  <si>
    <t xml:space="preserve"> Qualify an Employer for reimbursement of up to 50% of the wage rate of an OJT Trainee, and in limited </t>
  </si>
  <si>
    <t xml:space="preserve">circumstances up to 75% of the wage rate of the Trainee, for the extraordinary costs of providing the </t>
  </si>
  <si>
    <t xml:space="preserve">training and additional supervision related to the training; </t>
  </si>
  <si>
    <t xml:space="preserve">  c)</t>
  </si>
  <si>
    <t xml:space="preserve"> Limit the OJT contract period of time for a Trainee to become proficient in the occupation for which the</t>
  </si>
  <si>
    <t>training is being provided. In determining the length of the training, consideration should be given to the</t>
  </si>
  <si>
    <t>skill requirements of the occupation, the academic and occupational skill level of the Trainee, the prior work</t>
  </si>
  <si>
    <t>experience of the Trainee, and the Trainee's individual employment plan, as appropriate.</t>
  </si>
  <si>
    <t>2.  State of Illinois policies defining OJT, as released, will supersede the local definition.</t>
  </si>
  <si>
    <t>TRAINING</t>
  </si>
  <si>
    <t>1.</t>
  </si>
  <si>
    <t>No individual hired prior to the effective date of this Agreement is eligible for participation in any OJT under</t>
  </si>
  <si>
    <t>this Agreement.</t>
  </si>
  <si>
    <t>2.</t>
  </si>
  <si>
    <t xml:space="preserve">An individual referred to the WIOA Program by an Employer may be enrolled in an OJT Program with such </t>
  </si>
  <si>
    <t xml:space="preserve">Employer only upon completion of an objective assessment and individual employment plan by the OJT Broker. </t>
  </si>
  <si>
    <t>3.</t>
  </si>
  <si>
    <t>OJT cannot be used when training is part of a regular orientation provided to all employees in a given job;</t>
  </si>
  <si>
    <t>the position is entry level and provides minimal training and few opportunities for promotion; the position</t>
  </si>
  <si>
    <t>relies on tips and commission; the position is seasonal; the position is temporary; the position is not in</t>
  </si>
  <si>
    <t>demand and has a low growth potential; or the position is for an independent contractor.</t>
  </si>
  <si>
    <t>4.</t>
  </si>
  <si>
    <t>Employer agrees to develop a training plan for a Trainee before the hire date that includes competencies</t>
  </si>
  <si>
    <t>needed to be satisfactorily skilled in the position as listed in the training outline (Individualized Services</t>
  </si>
  <si>
    <t xml:space="preserve">Training and Employment Plan, known as ISTEP)  and does so in the interest of providing permanent </t>
  </si>
  <si>
    <t xml:space="preserve">employment for the successful Trainee. </t>
  </si>
  <si>
    <t>5.</t>
  </si>
  <si>
    <t xml:space="preserve">The OJT Broker reserves the right to visit the workplace and monitor the progress of employees being </t>
  </si>
  <si>
    <t>trained under this Agreement, as it deems appropriate and with the Employer's coordination.</t>
  </si>
  <si>
    <t>6.</t>
  </si>
  <si>
    <t xml:space="preserve">The training duration is limited as appropriate to the occupation. Prior experience of individuals will  </t>
  </si>
  <si>
    <t>be factored into the length of time it takes an individual to learn new skills.  The maximum duration</t>
  </si>
  <si>
    <r>
      <t>for an OJT</t>
    </r>
    <r>
      <rPr>
        <sz val="10"/>
        <color indexed="8"/>
        <rFont val="Calibri"/>
        <family val="2"/>
      </rPr>
      <t xml:space="preserve"> period</t>
    </r>
    <r>
      <rPr>
        <sz val="10"/>
        <rFont val="Calibri"/>
        <family val="2"/>
      </rPr>
      <t xml:space="preserve"> is six months.</t>
    </r>
  </si>
  <si>
    <t>7.</t>
  </si>
  <si>
    <t xml:space="preserve">An OJT Agreement may be made with an employer that has a Registered Apprenticeship Program that </t>
  </si>
  <si>
    <t xml:space="preserve">is registered with USDOL's Office of Apprenticeship for training participants, but only the OJT hours are </t>
  </si>
  <si>
    <t xml:space="preserve">eligible for wage reimbursement through the OJT portion of the program. OJT Agreements made with </t>
  </si>
  <si>
    <t xml:space="preserve">the Employer and Registered Apprenticeships generally involve both classroom and on-the-job </t>
  </si>
  <si>
    <t xml:space="preserve">instruction. An OJT Broker that intends to develop an OJT Agreement in connection with a Registered </t>
  </si>
  <si>
    <t xml:space="preserve">Apprenticeship Program should first contact THE PARTNERSHIP to discuss their plan and obtain written </t>
  </si>
  <si>
    <t>approval.</t>
  </si>
  <si>
    <t>8.</t>
  </si>
  <si>
    <t xml:space="preserve">Termination of a Trainee following or during the training period does not require the OJT Broker's approval. </t>
  </si>
  <si>
    <t>However, immediate notification of termination must be made to the OJT Broker, as well as the reason for</t>
  </si>
  <si>
    <t>the termination.  OJT Broker staff are available to mediate issues before termination becomes necessary.</t>
  </si>
  <si>
    <t>FISCAL</t>
  </si>
  <si>
    <t>BEFORE the hire date. The position being filled must be considered by the Employer to be permanent and</t>
  </si>
  <si>
    <t xml:space="preserve">full-time.  </t>
  </si>
  <si>
    <t xml:space="preserve">OJT is provided to WIOA customers in exchange for a negotiated reimbursement of fifty percent (50%) </t>
  </si>
  <si>
    <t xml:space="preserve">and in some cases up to seventy-five (75%) of the wage rate to compensate for the Employer’s </t>
  </si>
  <si>
    <t>extraordinary costs of training and additional supervision related to training. In order for an Employer to</t>
  </si>
  <si>
    <t xml:space="preserve">be eligible for a wage reimbursement rate of 75% one of the following criteria has to be met: </t>
  </si>
  <si>
    <r>
      <t xml:space="preserve">a) The ISTEP is written for an individual from one or more of the following special populations: </t>
    </r>
    <r>
      <rPr>
        <sz val="11"/>
        <color rgb="FF000000"/>
        <rFont val="Calibri"/>
        <family val="2"/>
      </rPr>
      <t xml:space="preserve"> </t>
    </r>
  </si>
  <si>
    <t xml:space="preserve">a veteran, a person with a disability, a person who has been incarcerated, a person who is basic skills </t>
  </si>
  <si>
    <t xml:space="preserve">deficient or a person who is homeless. </t>
  </si>
  <si>
    <t xml:space="preserve">b) The ISTEP leads to the receipt of an industry-recognized credential after completing the training; or </t>
  </si>
  <si>
    <t>c) The OJT Agreement is written with an Employer that has 50 or fewer full-time employees company wide.</t>
  </si>
  <si>
    <t xml:space="preserve">OJT Agreements must be written for jobs paying at minimum $13.00 per hour for THE PARTNERSHIP’s </t>
  </si>
  <si>
    <t>program year of 2017; and $14.00 per hour for program year 2018. However, THE PARTNERSHIP reserves</t>
  </si>
  <si>
    <t>the right to approve OJTs lower than the prescribed wages.</t>
  </si>
  <si>
    <t>In accordance with the terms of this Agreement, all salary expenditures during the training period must be</t>
  </si>
  <si>
    <t xml:space="preserve">supported by accurate time and/or attendance records signed by both the employee and Employer, on </t>
  </si>
  <si>
    <t>forms provided by the OJT Broker. These supporting documents are subject to review by the OJT Broker,</t>
  </si>
  <si>
    <t>retained by the Employer for a period of five years. If audit or litigation has begun within the five year period,</t>
  </si>
  <si>
    <t>all records must be maintained until written notice is given that records can be destroyed.</t>
  </si>
  <si>
    <t xml:space="preserve">Under WIOA regulations, reimbursement is made on the basis of hours worked. Reimbursement cannot be </t>
  </si>
  <si>
    <t>made for any hours the employee is absent from the training site, such as lunch, holidays, personal or sick</t>
  </si>
  <si>
    <t>days or excused absences. A Trainee in OJT may work overtime hours, but overtime hours are not eligible for</t>
  </si>
  <si>
    <t>wage reimbursement under this Agreement. The Agreement amount represents only those costs that are over</t>
  </si>
  <si>
    <t>and above normal training provided by the Employer.</t>
  </si>
  <si>
    <t>The OJT Broker shall reimburse Employer at the completion of training in an amount not to exceed the total</t>
  </si>
  <si>
    <t>reimbursement for extraordinary costs of training to be provided by the Employer to the Trainee.</t>
  </si>
  <si>
    <t>The Employer agrees that if the OJT Broker determines that a Trainee possesses partial skills contained in</t>
  </si>
  <si>
    <t xml:space="preserve">the ISTEP or acquires skills sooner than the planned date, the OJT Broker will reduce the training hours </t>
  </si>
  <si>
    <t>formerly agreed upon by the Employer and OJT Broker.</t>
  </si>
  <si>
    <t>An Employer request for reimbursement under this Agreement must be submitted to the OJT Broker within</t>
  </si>
  <si>
    <t>10 working days following completion of training or termination. In case of termination prior to completion</t>
  </si>
  <si>
    <t>of the training period the OJT Broker will reimburse the Employer for all training hours that were completed.</t>
  </si>
  <si>
    <t>EMPLOYER ASSURANCES</t>
  </si>
  <si>
    <t>The Employer, at its own expense, must pay Trainee for all wages and fringe benefits allowed to regular,</t>
  </si>
  <si>
    <t xml:space="preserve">unsubsidized employees, including entitlement to workman's compensation. Such rates shall be in </t>
  </si>
  <si>
    <t>accordance with applicable law, but in an event less than the higher rate specified in section 6)(a)(1) of the</t>
  </si>
  <si>
    <t xml:space="preserve">Fair Labor Standards Act of 1938 or the applicable state or local minimum wage law. </t>
  </si>
  <si>
    <t>Employer must provide general liability insurance protection to the Trainee.</t>
  </si>
  <si>
    <t>Employer shall preserve all Trainee/OJT Employee payroll records, fringe benefits and personnel records.</t>
  </si>
  <si>
    <t>Employer certifies that the company is financially solvent on the date of this contract, and the Employer's</t>
  </si>
  <si>
    <t>best projection is that they will remain financially able to meet the Agreement requirements at the end of</t>
  </si>
  <si>
    <t>the training period.</t>
  </si>
  <si>
    <t xml:space="preserve">Conditions of employment and training will be in full accordance with all applicable federal, state, and </t>
  </si>
  <si>
    <t>local laws and ordinances (including but not limited to anti-discrimination, labor and employment laws,</t>
  </si>
  <si>
    <t>environmental laws or health and safety laws). 29 CFR 37.38(b)</t>
  </si>
  <si>
    <t>Employer assures that they have not been debarred or suspended in regard to federal funding. 29 CFR Part 98</t>
  </si>
  <si>
    <t>Employer assures that the Trainee will not be employed to carry out the construction, operation or</t>
  </si>
  <si>
    <t>maintenance of any part of a facility that is used or to be used for sectarian instruction or as a place for</t>
  </si>
  <si>
    <t>religious worship. 29CFR 37.6(F)</t>
  </si>
  <si>
    <t xml:space="preserve">Employer further assures that OJT funds will not be used to assist, promote or deter union organizing.  </t>
  </si>
  <si>
    <t>20 CFR 663.730</t>
  </si>
  <si>
    <t>9.</t>
  </si>
  <si>
    <t xml:space="preserve">Employer certifies that the OJT will not impair existing Agreements for services or collective bargaining </t>
  </si>
  <si>
    <t>agreements and that either it has the concurrence of the appropriate labor organization as to the design</t>
  </si>
  <si>
    <t>and conduct of an OJT, or it has no collective bargaining agreement with a labor organization that covers</t>
  </si>
  <si>
    <t>the OJT position.</t>
  </si>
  <si>
    <t>10.</t>
  </si>
  <si>
    <t xml:space="preserve">Employer assures that the Trainee has not been hired into or will remain working in any position when any </t>
  </si>
  <si>
    <t>other person is on lay-off from the same or a substantially equivalent job within the same organizational</t>
  </si>
  <si>
    <t xml:space="preserve">unit or has been bumped and has recall rights to that position, nor if the OJT is created in a promotional line </t>
  </si>
  <si>
    <t>that infringes on opportunities of current employees. 20 CFR 667.270</t>
  </si>
  <si>
    <t>11.</t>
  </si>
  <si>
    <r>
      <t xml:space="preserve">The OJT will </t>
    </r>
    <r>
      <rPr>
        <sz val="10"/>
        <rFont val="Calibri"/>
        <family val="2"/>
      </rPr>
      <t>not result in the full or partial displacement of employed workers.</t>
    </r>
  </si>
  <si>
    <t>12.</t>
  </si>
  <si>
    <t xml:space="preserve">Employer certifies that no member of the Trainee's immediate family is engaged in an administrative </t>
  </si>
  <si>
    <t>capacity for the Employer, or will directly supervise the Trainee.  For the purpose of this Agreement, immediate</t>
  </si>
  <si>
    <t xml:space="preserve">family is defined as spouse, children, parents, grandparents, grandchildren, brothers, sisters or person </t>
  </si>
  <si>
    <t>bearing the same relationship to the Trainee's spouse. 20 CFR 667.200(g)</t>
  </si>
  <si>
    <t>13.</t>
  </si>
  <si>
    <t xml:space="preserve">The Employer must have the capacity and commit to ensuring that the ISTEP will address specific skills </t>
  </si>
  <si>
    <t xml:space="preserve">gaps and that staff has the time and knowledge to carry out the necessary training with Trainee/s. </t>
  </si>
  <si>
    <t>14.</t>
  </si>
  <si>
    <t xml:space="preserve">No fees shall be charged to any Trainee or employee or Employer for referral or placement services relative </t>
  </si>
  <si>
    <t>to this Agreement.</t>
  </si>
  <si>
    <t>ADDITIONAL TERMS</t>
  </si>
  <si>
    <t>1</t>
  </si>
  <si>
    <t xml:space="preserve">The Employer agrees to cooperate with monitoring and reporting efforts as required by WIOA legislation  </t>
  </si>
  <si>
    <t>including providing information for the OJT Pre-Award Checklist Form (also known as a pre-award survey)</t>
  </si>
  <si>
    <t xml:space="preserve">and adhering to all other applicable local, state and federal rules and regulations. </t>
  </si>
  <si>
    <t>Employer assures that no WARN notices have been previously filed in the last year.</t>
  </si>
  <si>
    <t>Employer verifies that WIOA funds will not be used to relocate operations in whole or in part.</t>
  </si>
  <si>
    <t xml:space="preserve">Employer has operated at current location for at least 120 days. If in business for less than 120 days and </t>
  </si>
  <si>
    <t xml:space="preserve">the business relocated from another area in the U.S., employees cannot have been laid off at the previous </t>
  </si>
  <si>
    <t>location as a result of the relocation.</t>
  </si>
  <si>
    <t>Obligation and ability to provide reimbursement under this Agreement is contingent upon the availability</t>
  </si>
  <si>
    <t xml:space="preserve">of funds appropriated by the United States Congress. In the event that funds are withdrawn by administrative </t>
  </si>
  <si>
    <t>action or entity, this Agreement is null and void.</t>
  </si>
  <si>
    <t xml:space="preserve">from liability of any nature of any kind including costs and expenses, for or on any account of any or all </t>
  </si>
  <si>
    <t xml:space="preserve">suits or damages sustained by any person(s) or property resulting in whole or part from negligent </t>
  </si>
  <si>
    <t>performance of this Agreement by Employer and/or its employees. The rights and remedies of the OJT Broker</t>
  </si>
  <si>
    <t>remedies provided by law under this Agreement.</t>
  </si>
  <si>
    <t>If the Employer or OJT Broker fails to perform under the terms of the Agreement, or if it is in the best interest</t>
  </si>
  <si>
    <t>of either party, the OJT Broker or the Employer may cancel or modify this Agreement in whole or in part by</t>
  </si>
  <si>
    <t>providing three business day's notice to the other party. Any dispute arising from this Agreement that cannot</t>
  </si>
  <si>
    <t xml:space="preserve">The above may be amended by the mutual written Agreement of the parties. All amendments shall be signed </t>
  </si>
  <si>
    <t>by both parties prior to the start date of the amendment and must be attached to the Agreement.</t>
  </si>
  <si>
    <t>9</t>
  </si>
  <si>
    <t>The Employer certifies that the information provided is true to the best of his/her knowledge and may be</t>
  </si>
  <si>
    <t xml:space="preserve">subject to review and verification requiring supportive documents. If fraudulent misrepresentation of any </t>
  </si>
  <si>
    <t xml:space="preserve">information in this Agreement is given, the Agreement may be subject to immediate termination. Possible </t>
  </si>
  <si>
    <t>criminal prosecution and immediate repayment of any funds received under this Agreement may be enforced.</t>
  </si>
  <si>
    <t>Section 4.  Signatures</t>
  </si>
  <si>
    <t>(Employer's signor must be executive level and/or its assigned signor and duly authorized agent of the Employer)</t>
  </si>
  <si>
    <t>I hereby agree to all the terms and conditions in this OJT Employer Agreement.</t>
  </si>
  <si>
    <t>Authorized Signatures</t>
  </si>
  <si>
    <t>33,11</t>
  </si>
  <si>
    <t>EMPLOYER'S COMPANY NAME (TYPED/PRINTED)</t>
  </si>
  <si>
    <t>OJT BROKER'S COMPANY NAME (TYPED/PRINTED)</t>
  </si>
  <si>
    <t>EMPLOYER CONTACT'S NAME (TYPED/PRINTED)</t>
  </si>
  <si>
    <t>OJT BROKER CONTACT'S NAME (TYPED/PRINTED)</t>
  </si>
  <si>
    <t>34,12</t>
  </si>
  <si>
    <t>EMPLOYER CONTACT'S TITLE</t>
  </si>
  <si>
    <t>OJT BROKER CONTACT'S TITLE</t>
  </si>
  <si>
    <t>EMPLOYER CONTACT'S SIGNATURE</t>
  </si>
  <si>
    <t>DATE</t>
  </si>
  <si>
    <t>OJT BROKER CONTACT'S SIGNATURE</t>
  </si>
  <si>
    <t>Section 1:  Job Title Description</t>
  </si>
  <si>
    <t>JOB TITLE #1:</t>
  </si>
  <si>
    <t>O*NET SOC CODE:</t>
  </si>
  <si>
    <t>BRIEF JOB DESCRIPTION:</t>
  </si>
  <si>
    <t>MINIMUM JOB/EDUCATION REQUIREMENTS:</t>
  </si>
  <si>
    <t>LIST TOOLS OR EQUIPMENT NEEDED TO COMPLETE TRAINING:</t>
  </si>
  <si>
    <t>WEEKLY HOURS FOR POSITION:</t>
  </si>
  <si>
    <t>HOURLY WAGE:</t>
  </si>
  <si>
    <t>REIMBURSEMENT RATE FOR POSITION (%):</t>
  </si>
  <si>
    <t>REIMBURSEMENT WAGE FOR THIS POSITION:</t>
  </si>
  <si>
    <t xml:space="preserve">TOTAL TRAINING HOURS REQUIRED FOR THIS POSITION: </t>
  </si>
  <si>
    <t xml:space="preserve"> (ATTACH EMPLOYER'S JOB DESCRIPTION AND TRAINEE'S RESUME AFTER ISTEP, AS WELL AS PROVE IT! RESULTS OR OTHER THIRD PARTY ASSESSMENT TOOLS UTILIZED)</t>
  </si>
  <si>
    <t>POTENTIAL REIMBURSEMENT FOR ONE POSITION:  (MAXIMUM IS $10,000)</t>
  </si>
  <si>
    <t>NUMBER OF TRAINEES REQUESTED:</t>
  </si>
  <si>
    <t>POTENTIAL REIMBURSEMENT FOR ALL POSITIONS:</t>
  </si>
  <si>
    <t>Section 2:  Training Supervisor Assigned to Trainee</t>
  </si>
  <si>
    <t>NAME OF TRAINING SUPERVISOR ASSIGNED TO TRAINEE:</t>
  </si>
  <si>
    <t>TITLE OF TRAINING SUPERVISOR ASSIGNED TO TRAINEE:</t>
  </si>
  <si>
    <t>SUPERVISOR'S EMAIL:</t>
  </si>
  <si>
    <t>SUPERVISOR'S PHONE NUMBER:</t>
  </si>
  <si>
    <t>WILL TRAINING BE DONE ON EMPLOYER PREMISES?  (IF NOT, PROVIDE TRAINING LOCATION)</t>
  </si>
  <si>
    <t>Title</t>
  </si>
  <si>
    <t>SOC Code</t>
  </si>
  <si>
    <t>Job Desc</t>
  </si>
  <si>
    <t>Req</t>
  </si>
  <si>
    <t>Tools</t>
  </si>
  <si>
    <t>Wage</t>
  </si>
  <si>
    <t>Rate</t>
  </si>
  <si>
    <t>Weekly Hours</t>
  </si>
  <si>
    <t>Number Trainees</t>
  </si>
  <si>
    <t>Sup Name</t>
  </si>
  <si>
    <t>Sup Title</t>
  </si>
  <si>
    <t>Sup email</t>
  </si>
  <si>
    <t>Sup tele</t>
  </si>
  <si>
    <t>Trng on Premises</t>
  </si>
  <si>
    <t>Other Location</t>
  </si>
  <si>
    <t>Section 1:  Concurrence of the Collective Bargaining Agent</t>
  </si>
  <si>
    <t>Complete this information if the OJT position is subject to a collective bargaining agreement.</t>
  </si>
  <si>
    <t>Job Title:</t>
  </si>
  <si>
    <t>1)</t>
  </si>
  <si>
    <t>Is this an apprentice occupation?</t>
  </si>
  <si>
    <t>If yes, please attach to this agreement a copy of the letter sent to the Bureau</t>
  </si>
  <si>
    <t>of Apprenticeship and training.</t>
  </si>
  <si>
    <t>2)</t>
  </si>
  <si>
    <t>Is the occupation in which the OJT is being offered subject to a collective</t>
  </si>
  <si>
    <t>bargaining agreement?</t>
  </si>
  <si>
    <t xml:space="preserve">If yes, indicate the name, title, and union affiliation of the appropriate </t>
  </si>
  <si>
    <t>bargaining representative.</t>
  </si>
  <si>
    <t>BARGAINING REPRESENTATIVE'S NAME:</t>
  </si>
  <si>
    <t>BARGAINING REPRESENTATIVE'S TITLE:</t>
  </si>
  <si>
    <t>BARGAINING REPRESENTATIVE'S UNION AFFILIATION:</t>
  </si>
  <si>
    <t>BARGAINING REPRESENTATIVE'S SIGNATURE:</t>
  </si>
  <si>
    <t>Section 1 A:  Advice and Comments of Collective Bargaining Agent(s)</t>
  </si>
  <si>
    <t>If the occupation is not covered by a collective bargaining agreement, are there</t>
  </si>
  <si>
    <t>other occupations within the company/corporation covered by such agreements?</t>
  </si>
  <si>
    <t>If you check Yes, the other bargaining agency(s) at the company/corporation must</t>
  </si>
  <si>
    <t>be given written notification of the On-the-Job Training proposal, inviting advice</t>
  </si>
  <si>
    <t>within thirty (30) days.  Written notification must be attached to this Employer</t>
  </si>
  <si>
    <t>agreement.</t>
  </si>
  <si>
    <t>Job Title</t>
  </si>
  <si>
    <t>Is this occupation subject to a collective bargaining agreement?</t>
  </si>
  <si>
    <t>Are other occupations within the company covered by such agreements?</t>
  </si>
  <si>
    <t xml:space="preserve"> Sec. 3  Individualized Services Training and Employment Plan (ISTEP)</t>
  </si>
  <si>
    <t>ONET Code:</t>
  </si>
  <si>
    <t>JOB TITLE:</t>
  </si>
  <si>
    <t xml:space="preserve">OJT Broker Information </t>
  </si>
  <si>
    <t xml:space="preserve">Employer Information </t>
  </si>
  <si>
    <t>Name</t>
  </si>
  <si>
    <t>Address</t>
  </si>
  <si>
    <t xml:space="preserve">Phone </t>
  </si>
  <si>
    <t>Fax</t>
  </si>
  <si>
    <t>E-mail</t>
  </si>
  <si>
    <t>Signatures:</t>
  </si>
  <si>
    <t>BEFORE training BEGINS</t>
  </si>
  <si>
    <t>AFTER training is COMPLETED</t>
  </si>
  <si>
    <t>OJT Broker Mgmt Signature</t>
  </si>
  <si>
    <r>
      <rPr>
        <b/>
        <i/>
        <sz val="11"/>
        <rFont val="Calibri"/>
        <family val="2"/>
      </rPr>
      <t>OJT Broker</t>
    </r>
    <r>
      <rPr>
        <i/>
        <sz val="11"/>
        <rFont val="Calibri"/>
        <family val="2"/>
      </rPr>
      <t xml:space="preserve"> Signature</t>
    </r>
  </si>
  <si>
    <r>
      <t xml:space="preserve">Trainee </t>
    </r>
    <r>
      <rPr>
        <i/>
        <sz val="11"/>
        <rFont val="Calibri"/>
        <family val="2"/>
      </rPr>
      <t>Signature</t>
    </r>
  </si>
  <si>
    <r>
      <t>Employer</t>
    </r>
    <r>
      <rPr>
        <i/>
        <sz val="11"/>
        <rFont val="Calibri"/>
        <family val="2"/>
      </rPr>
      <t xml:space="preserve"> Signature</t>
    </r>
  </si>
  <si>
    <t>Trainee Name</t>
  </si>
  <si>
    <r>
      <t xml:space="preserve">SSN
</t>
    </r>
    <r>
      <rPr>
        <sz val="7"/>
        <rFont val="Calibri"/>
        <family val="2"/>
      </rPr>
      <t>(last four digits)</t>
    </r>
  </si>
  <si>
    <t>OJT
Start Date</t>
  </si>
  <si>
    <t>Planned
End Date</t>
  </si>
  <si>
    <t>Funding
Source</t>
  </si>
  <si>
    <t>Employment Goal</t>
  </si>
  <si>
    <t>Reimb. %</t>
  </si>
  <si>
    <t>Potential Adj. Hrs.
Reimbursement</t>
  </si>
  <si>
    <r>
      <t xml:space="preserve">OJT Wage
</t>
    </r>
    <r>
      <rPr>
        <sz val="7"/>
        <rFont val="Calibri"/>
        <family val="2"/>
      </rPr>
      <t>(Hourly Wage * Rate)</t>
    </r>
  </si>
  <si>
    <t>Skills to be Acquired</t>
  </si>
  <si>
    <t xml:space="preserve">Existing Skills </t>
  </si>
  <si>
    <r>
      <t>Planned</t>
    </r>
    <r>
      <rPr>
        <sz val="10"/>
        <rFont val="Calibri"/>
        <family val="2"/>
      </rPr>
      <t xml:space="preserve">
Hours </t>
    </r>
  </si>
  <si>
    <r>
      <t>Adjusted</t>
    </r>
    <r>
      <rPr>
        <sz val="10"/>
        <rFont val="Calibri"/>
        <family val="2"/>
      </rPr>
      <t xml:space="preserve">
Hours </t>
    </r>
  </si>
  <si>
    <t xml:space="preserve">Performance Indicator </t>
  </si>
  <si>
    <t>Assessment Method</t>
  </si>
  <si>
    <r>
      <t xml:space="preserve">Skill Attained?
</t>
    </r>
    <r>
      <rPr>
        <b/>
        <sz val="10"/>
        <rFont val="Calibri"/>
        <family val="2"/>
      </rPr>
      <t>(Y or N)</t>
    </r>
  </si>
  <si>
    <t>Total Hours</t>
  </si>
  <si>
    <r>
      <rPr>
        <b/>
        <sz val="14"/>
        <rFont val="Calibri"/>
        <family val="2"/>
      </rPr>
      <t xml:space="preserve">AFTER training is COMPLETED: </t>
    </r>
    <r>
      <rPr>
        <sz val="9"/>
        <rFont val="Calibri"/>
        <family val="2"/>
      </rPr>
      <t xml:space="preserve">
</t>
    </r>
    <r>
      <rPr>
        <sz val="11"/>
        <rFont val="Calibri"/>
        <family val="2"/>
      </rPr>
      <t xml:space="preserve">For </t>
    </r>
    <r>
      <rPr>
        <u/>
        <sz val="11"/>
        <rFont val="Calibri"/>
        <family val="2"/>
      </rPr>
      <t>EACH</t>
    </r>
    <r>
      <rPr>
        <sz val="11"/>
        <rFont val="Calibri"/>
        <family val="2"/>
      </rPr>
      <t xml:space="preserve"> SKILL LISTED - Separately assess the trainee's attainment of </t>
    </r>
    <r>
      <rPr>
        <u/>
        <sz val="11"/>
        <rFont val="Calibri"/>
        <family val="2"/>
      </rPr>
      <t>THAT</t>
    </r>
    <r>
      <rPr>
        <sz val="11"/>
        <rFont val="Calibri"/>
        <family val="2"/>
      </rPr>
      <t xml:space="preserve"> skill
For </t>
    </r>
    <r>
      <rPr>
        <u/>
        <sz val="11"/>
        <rFont val="Calibri"/>
        <family val="2"/>
      </rPr>
      <t>EACH</t>
    </r>
    <r>
      <rPr>
        <sz val="11"/>
        <rFont val="Calibri"/>
        <family val="2"/>
      </rPr>
      <t xml:space="preserve"> PAGE of the ISTEP - Trainer must SIGN &amp; DATE </t>
    </r>
    <r>
      <rPr>
        <u/>
        <sz val="11"/>
        <rFont val="Calibri"/>
        <family val="2"/>
      </rPr>
      <t>EACH</t>
    </r>
    <r>
      <rPr>
        <sz val="11"/>
        <rFont val="Calibri"/>
        <family val="2"/>
      </rPr>
      <t xml:space="preserve"> page of the ISTEP</t>
    </r>
  </si>
  <si>
    <t>If the Trainee terminated prior to completion of training, provide the following:</t>
  </si>
  <si>
    <t>Date of Termination (Last Day Worked):</t>
  </si>
  <si>
    <t>Reason for Termination:</t>
  </si>
  <si>
    <t>O-NET-SOC Code</t>
  </si>
  <si>
    <t>TOTAL HOURS</t>
  </si>
  <si>
    <t>JOB TITLE #2:</t>
  </si>
  <si>
    <r>
      <t xml:space="preserve"> </t>
    </r>
    <r>
      <rPr>
        <b/>
        <sz val="12"/>
        <rFont val="Calibri"/>
        <family val="2"/>
      </rPr>
      <t>Sec. 3  Individualized Services Training and Employment Plan (ISTEP)</t>
    </r>
  </si>
  <si>
    <t>JOB TITLE #3:</t>
  </si>
  <si>
    <t>Sec. 3  Individualized Services Training and Employment Plan (ISTEP)</t>
  </si>
  <si>
    <t>JOB TITLE #4:</t>
  </si>
  <si>
    <t>JOB TITLE #5:</t>
  </si>
  <si>
    <t>How to Hide and UnHide rows on the ISTEP (formerly known and noted in diagram below as SATO)</t>
  </si>
  <si>
    <t>How to adjust the Row Height for skills on the ISTEP</t>
  </si>
  <si>
    <t>If your ISTEP only has 2 skills, the unused rows for skills 3-9 should be hidden so the number of PRINTED pages can be kept to a minimum. Remember, EACH page of the ISTEP requires ALL signatures.</t>
  </si>
  <si>
    <t>Similarly, if you have been able to describe the Skills to be Acquired, Existing skills, Performance Indicator and the Assessment Method is a few short phrases or sentences, it might be beneficial to reduce the row height for that skills so more skills can be printed on one page.  Alternatively, if any of your descriptions require a great deal of explanation, you might need to increase the row height for that skill so the entire explanation is printed.</t>
  </si>
  <si>
    <t xml:space="preserve">The steps taken to hide and unhide rows or to adjust row height can differ with different versions of Excel but thought process used to accomplish the outcome is very similar. </t>
  </si>
  <si>
    <t>Excel 2016</t>
  </si>
  <si>
    <t xml:space="preserve">Continuing with the example where only 2 skills are required for a Job Title. To hide the rows for skills 3-9, </t>
  </si>
  <si>
    <t>Select the cells in the Adjusted Hours column for skills 3-9</t>
  </si>
  <si>
    <t>Then select Format - Row - Hide (as shown in the example below)</t>
  </si>
  <si>
    <t>Excel 2013</t>
  </si>
  <si>
    <t>Go to the HOME ribbon - Choose Format - Hide &amp; UnHide - Hide Row</t>
  </si>
  <si>
    <t>Excel 2002</t>
  </si>
  <si>
    <t>To Adjust Row Height if necessary</t>
  </si>
  <si>
    <t>Using the mouse pointer, click on the bottom border indicator in the far left row indicator column (to the left of column A) and drag the bottom row border to the desired height.</t>
  </si>
  <si>
    <t>Alternatively, you can select a cell on the row whose height you wish to change</t>
  </si>
  <si>
    <t>Then select Format - Row - Height (as shown in the example below)</t>
  </si>
  <si>
    <t>Go to the HOME ribbon - Choose Format - Row Height OR Autofit Row Height</t>
  </si>
  <si>
    <t>(Refer to The Partnership's OJT Policy dated 9/2/2022 at www.chicookworks.org.)</t>
  </si>
  <si>
    <t>Revised May 21, 2025</t>
  </si>
  <si>
    <t>Rev. 5/21/2025</t>
  </si>
  <si>
    <t>MAXIMUM REIMBURSEMENT NOT TO EXCEED $10,000 PER ISTEP (OJT WAGE X TOTAL ISTEP HOURS)  Rev. 5/21/2025</t>
  </si>
  <si>
    <t>MAXIMUM REIMBURSEMENT NOT TO EXCEED $10,000 PER ISTEP (OJT WAGE X TOTAL ISTEP HOURS) Rev. 5/21/2025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</si>
</sst>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mm/dd/yy;@"/>
    <numFmt numFmtId="165" formatCode="[&lt;=9999999]###\-####;\(###\)\ ###\-####"/>
    <numFmt numFmtId="166" formatCode="00\-0000000"/>
    <numFmt numFmtId="167" formatCode="&quot;$&quot;#,##0.00"/>
    <numFmt numFmtId="168" formatCode="00000"/>
    <numFmt numFmtId="169" formatCode="0_);\(0\)"/>
  </numFmts>
  <fonts count="71" x14ac:knownFonts="1">
    <font>
      <sz val="10"/>
      <name val="Calibri"/>
    </font>
    <font>
      <sz val="10"/>
      <name val="Calibri"/>
      <family val="2"/>
    </font>
    <font>
      <sz val="8"/>
      <name val="Calibri"/>
      <family val="2"/>
    </font>
    <font>
      <sz val="12"/>
      <name val="Calibri"/>
      <family val="2"/>
    </font>
    <font>
      <sz val="14"/>
      <name val="Calibri"/>
      <family val="2"/>
    </font>
    <font>
      <u/>
      <sz val="10"/>
      <name val="Calibri"/>
      <family val="2"/>
    </font>
    <font>
      <sz val="10"/>
      <color indexed="8"/>
      <name val="Calibri"/>
      <family val="2"/>
    </font>
    <font>
      <b/>
      <sz val="10"/>
      <color indexed="10"/>
      <name val="Calibri"/>
      <family val="2"/>
    </font>
    <font>
      <b/>
      <sz val="14"/>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name val="Arial"/>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6"/>
      <name val="Calibri"/>
      <family val="2"/>
    </font>
    <font>
      <sz val="9"/>
      <name val="Calibri"/>
      <family val="2"/>
    </font>
    <font>
      <sz val="16"/>
      <name val="Calibri"/>
      <family val="2"/>
    </font>
    <font>
      <sz val="16"/>
      <name val="Arial"/>
      <family val="2"/>
    </font>
    <font>
      <b/>
      <sz val="12"/>
      <name val="Calibri"/>
      <family val="2"/>
    </font>
    <font>
      <b/>
      <sz val="12"/>
      <name val="Arial"/>
      <family val="2"/>
    </font>
    <font>
      <b/>
      <sz val="18"/>
      <name val="Calibri"/>
      <family val="2"/>
    </font>
    <font>
      <b/>
      <u val="singleAccounting"/>
      <sz val="10"/>
      <name val="Calibri"/>
      <family val="2"/>
    </font>
    <font>
      <sz val="12"/>
      <name val="Arial"/>
      <family val="2"/>
    </font>
    <font>
      <i/>
      <sz val="11"/>
      <name val="Calibri"/>
      <family val="2"/>
    </font>
    <font>
      <b/>
      <i/>
      <sz val="11"/>
      <name val="Calibri"/>
      <family val="2"/>
    </font>
    <font>
      <i/>
      <sz val="9"/>
      <name val="Calibri"/>
      <family val="2"/>
    </font>
    <font>
      <b/>
      <sz val="10"/>
      <name val="Calibri"/>
      <family val="2"/>
    </font>
    <font>
      <b/>
      <sz val="26"/>
      <name val="Calibri"/>
      <family val="2"/>
    </font>
    <font>
      <b/>
      <sz val="9"/>
      <name val="Calibri"/>
      <family val="2"/>
    </font>
    <font>
      <i/>
      <sz val="10"/>
      <name val="Calibri"/>
      <family val="2"/>
    </font>
    <font>
      <b/>
      <i/>
      <sz val="10"/>
      <name val="Calibri"/>
      <family val="2"/>
    </font>
    <font>
      <b/>
      <sz val="12"/>
      <color indexed="10"/>
      <name val="Calibri"/>
      <family val="2"/>
    </font>
    <font>
      <sz val="9"/>
      <color indexed="8"/>
      <name val="Calibri"/>
      <family val="2"/>
    </font>
    <font>
      <b/>
      <sz val="9"/>
      <color indexed="10"/>
      <name val="Calibri"/>
      <family val="2"/>
    </font>
    <font>
      <sz val="8"/>
      <name val="Calibri"/>
      <family val="2"/>
    </font>
    <font>
      <sz val="11"/>
      <name val="Calibri"/>
      <family val="2"/>
    </font>
    <font>
      <sz val="10"/>
      <name val="Calibri"/>
      <family val="2"/>
    </font>
    <font>
      <u/>
      <sz val="11"/>
      <name val="Calibri"/>
      <family val="2"/>
    </font>
    <font>
      <b/>
      <i/>
      <sz val="14"/>
      <name val="Calibri"/>
      <family val="2"/>
    </font>
    <font>
      <sz val="7"/>
      <name val="Calibri"/>
      <family val="2"/>
    </font>
    <font>
      <sz val="10"/>
      <color indexed="10"/>
      <name val="Calibri"/>
      <family val="2"/>
    </font>
    <font>
      <b/>
      <u/>
      <sz val="10"/>
      <name val="Calibri"/>
      <family val="2"/>
    </font>
    <font>
      <b/>
      <sz val="8"/>
      <name val="Calibri"/>
      <family val="2"/>
    </font>
    <font>
      <sz val="12"/>
      <color indexed="8"/>
      <name val="Calibri"/>
      <family val="2"/>
    </font>
    <font>
      <sz val="8"/>
      <color indexed="8"/>
      <name val="Calibri"/>
      <family val="2"/>
    </font>
    <font>
      <sz val="20"/>
      <name val="Calibri"/>
      <family val="2"/>
    </font>
    <font>
      <sz val="8"/>
      <name val="Calibri"/>
      <family val="2"/>
    </font>
    <font>
      <b/>
      <sz val="14"/>
      <color indexed="10"/>
      <name val="Calibri"/>
      <family val="2"/>
    </font>
    <font>
      <u/>
      <sz val="10"/>
      <color indexed="10"/>
      <name val="Calibri"/>
      <family val="2"/>
    </font>
    <font>
      <sz val="18"/>
      <name val="Calibri"/>
      <family val="2"/>
    </font>
    <font>
      <sz val="8"/>
      <name val="Calibri"/>
      <family val="2"/>
    </font>
    <font>
      <sz val="12"/>
      <color indexed="9"/>
      <name val="Calibri"/>
      <family val="2"/>
    </font>
    <font>
      <b/>
      <sz val="12"/>
      <color indexed="8"/>
      <name val="Calibri"/>
      <family val="2"/>
    </font>
    <font>
      <sz val="8"/>
      <name val="Calibri"/>
      <family val="2"/>
    </font>
    <font>
      <u/>
      <sz val="10"/>
      <color theme="10"/>
      <name val="Calibri"/>
      <family val="2"/>
    </font>
    <font>
      <sz val="11"/>
      <color rgb="FF000000"/>
      <name val="Calibri"/>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2"/>
        <bgColor indexed="64"/>
      </patternFill>
    </fill>
    <fill>
      <patternFill patternType="solid">
        <fgColor indexed="44"/>
        <bgColor indexed="64"/>
      </patternFill>
    </fill>
    <fill>
      <patternFill patternType="solid">
        <fgColor indexed="50"/>
        <bgColor indexed="64"/>
      </patternFill>
    </fill>
    <fill>
      <patternFill patternType="solid">
        <fgColor indexed="42"/>
        <bgColor indexed="64"/>
      </patternFill>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49"/>
        <bgColor indexed="64"/>
      </patternFill>
    </fill>
    <fill>
      <patternFill patternType="solid">
        <fgColor indexed="53"/>
        <bgColor indexed="64"/>
      </patternFill>
    </fill>
    <fill>
      <patternFill patternType="solid">
        <fgColor theme="0" tint="-0.499984740745262"/>
        <bgColor indexed="64"/>
      </patternFill>
    </fill>
  </fills>
  <borders count="18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64"/>
      </left>
      <right style="thin">
        <color indexed="9"/>
      </right>
      <top style="thin">
        <color indexed="9"/>
      </top>
      <bottom style="thin">
        <color indexed="64"/>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9"/>
      </left>
      <right style="thin">
        <color indexed="9"/>
      </right>
      <top/>
      <bottom/>
      <diagonal/>
    </border>
    <border>
      <left/>
      <right/>
      <top style="thin">
        <color indexed="64"/>
      </top>
      <bottom/>
      <diagonal/>
    </border>
    <border>
      <left style="thin">
        <color indexed="9"/>
      </left>
      <right style="thin">
        <color indexed="8"/>
      </right>
      <top style="thin">
        <color indexed="64"/>
      </top>
      <bottom/>
      <diagonal/>
    </border>
    <border>
      <left/>
      <right/>
      <top style="thick">
        <color indexed="64"/>
      </top>
      <bottom style="thick">
        <color indexed="9"/>
      </bottom>
      <diagonal/>
    </border>
    <border>
      <left style="thick">
        <color indexed="9"/>
      </left>
      <right style="thick">
        <color indexed="9"/>
      </right>
      <top style="thick">
        <color indexed="64"/>
      </top>
      <bottom style="thick">
        <color indexed="9"/>
      </bottom>
      <diagonal/>
    </border>
    <border>
      <left style="thick">
        <color indexed="9"/>
      </left>
      <right/>
      <top style="thick">
        <color indexed="64"/>
      </top>
      <bottom style="thick">
        <color indexed="9"/>
      </bottom>
      <diagonal/>
    </border>
    <border>
      <left/>
      <right style="thick">
        <color indexed="9"/>
      </right>
      <top style="thick">
        <color indexed="64"/>
      </top>
      <bottom style="thick">
        <color indexed="9"/>
      </bottom>
      <diagonal/>
    </border>
    <border>
      <left style="thin">
        <color indexed="9"/>
      </left>
      <right style="thin">
        <color indexed="8"/>
      </right>
      <top style="thin">
        <color indexed="9"/>
      </top>
      <bottom style="thin">
        <color indexed="64"/>
      </bottom>
      <diagonal/>
    </border>
    <border>
      <left style="thin">
        <color indexed="64"/>
      </left>
      <right/>
      <top style="thin">
        <color indexed="64"/>
      </top>
      <bottom style="thin">
        <color indexed="9"/>
      </bottom>
      <diagonal/>
    </border>
    <border>
      <left/>
      <right style="thin">
        <color indexed="9"/>
      </right>
      <top style="thin">
        <color indexed="64"/>
      </top>
      <bottom style="thin">
        <color indexed="9"/>
      </bottom>
      <diagonal/>
    </border>
    <border>
      <left style="medium">
        <color indexed="64"/>
      </left>
      <right/>
      <top style="medium">
        <color indexed="64"/>
      </top>
      <bottom style="hair">
        <color indexed="64"/>
      </bottom>
      <diagonal/>
    </border>
    <border>
      <left style="thick">
        <color indexed="9"/>
      </left>
      <right style="thick">
        <color indexed="9"/>
      </right>
      <top style="thick">
        <color indexed="9"/>
      </top>
      <bottom style="thick">
        <color indexed="9"/>
      </bottom>
      <diagonal/>
    </border>
    <border>
      <left style="thick">
        <color indexed="9"/>
      </left>
      <right style="thick">
        <color indexed="9"/>
      </right>
      <top style="thick">
        <color indexed="9"/>
      </top>
      <bottom style="thick">
        <color indexed="8"/>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right/>
      <top style="thin">
        <color indexed="64"/>
      </top>
      <bottom style="double">
        <color indexed="64"/>
      </bottom>
      <diagonal/>
    </border>
    <border>
      <left/>
      <right/>
      <top/>
      <bottom style="thin">
        <color indexed="64"/>
      </bottom>
      <diagonal/>
    </border>
    <border>
      <left/>
      <right/>
      <top/>
      <bottom style="double">
        <color indexed="64"/>
      </bottom>
      <diagonal/>
    </border>
    <border>
      <left style="thick">
        <color indexed="64"/>
      </left>
      <right/>
      <top style="thick">
        <color indexed="64"/>
      </top>
      <bottom style="thick">
        <color indexed="9"/>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top style="thin">
        <color indexed="64"/>
      </top>
      <bottom style="thin">
        <color indexed="64"/>
      </bottom>
      <diagonal/>
    </border>
    <border>
      <left/>
      <right style="thick">
        <color indexed="10"/>
      </right>
      <top style="thin">
        <color indexed="64"/>
      </top>
      <bottom style="thin">
        <color indexed="64"/>
      </bottom>
      <diagonal/>
    </border>
    <border>
      <left style="thick">
        <color indexed="10"/>
      </left>
      <right/>
      <top style="thin">
        <color indexed="64"/>
      </top>
      <bottom style="thin">
        <color indexed="64"/>
      </bottom>
      <diagonal/>
    </border>
    <border>
      <left style="thin">
        <color indexed="64"/>
      </left>
      <right/>
      <top style="thick">
        <color indexed="64"/>
      </top>
      <bottom style="thin">
        <color indexed="64"/>
      </bottom>
      <diagonal/>
    </border>
    <border>
      <left style="thick">
        <color indexed="10"/>
      </left>
      <right/>
      <top style="thick">
        <color indexed="10"/>
      </top>
      <bottom style="thin">
        <color indexed="64"/>
      </bottom>
      <diagonal/>
    </border>
    <border>
      <left/>
      <right/>
      <top style="thick">
        <color indexed="10"/>
      </top>
      <bottom style="thin">
        <color indexed="64"/>
      </bottom>
      <diagonal/>
    </border>
    <border>
      <left/>
      <right style="thick">
        <color indexed="10"/>
      </right>
      <top style="thick">
        <color indexed="10"/>
      </top>
      <bottom style="thin">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right style="thick">
        <color indexed="10"/>
      </right>
      <top style="thin">
        <color indexed="64"/>
      </top>
      <bottom style="thick">
        <color indexed="1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bottom style="hair">
        <color indexed="64"/>
      </bottom>
      <diagonal/>
    </border>
    <border>
      <left style="thin">
        <color indexed="8"/>
      </left>
      <right style="hair">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medium">
        <color indexed="64"/>
      </left>
      <right style="medium">
        <color indexed="64"/>
      </right>
      <top style="hair">
        <color indexed="64"/>
      </top>
      <bottom/>
      <diagonal/>
    </border>
    <border>
      <left style="medium">
        <color indexed="64"/>
      </left>
      <right style="hair">
        <color indexed="64"/>
      </right>
      <top style="hair">
        <color indexed="64"/>
      </top>
      <bottom/>
      <diagonal/>
    </border>
    <border>
      <left/>
      <right/>
      <top style="thick">
        <color indexed="64"/>
      </top>
      <bottom/>
      <diagonal/>
    </border>
    <border>
      <left/>
      <right/>
      <top/>
      <bottom style="thin">
        <color indexed="9"/>
      </bottom>
      <diagonal/>
    </border>
    <border>
      <left/>
      <right style="thin">
        <color indexed="9"/>
      </right>
      <top/>
      <bottom style="thin">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bottom style="hair">
        <color indexed="64"/>
      </bottom>
      <diagonal/>
    </border>
    <border>
      <left style="hair">
        <color indexed="8"/>
      </left>
      <right/>
      <top style="hair">
        <color indexed="8"/>
      </top>
      <bottom style="thin">
        <color indexed="8"/>
      </bottom>
      <diagonal/>
    </border>
    <border>
      <left/>
      <right/>
      <top style="hair">
        <color indexed="8"/>
      </top>
      <bottom style="thin">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thin">
        <color indexed="8"/>
      </right>
      <top style="hair">
        <color indexed="8"/>
      </top>
      <bottom style="thin">
        <color indexed="8"/>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thin">
        <color indexed="8"/>
      </top>
      <bottom style="hair">
        <color indexed="8"/>
      </bottom>
      <diagonal/>
    </border>
    <border>
      <left/>
      <right style="thin">
        <color indexed="8"/>
      </right>
      <top style="hair">
        <color indexed="8"/>
      </top>
      <bottom style="hair">
        <color indexed="8"/>
      </bottom>
      <diagonal/>
    </border>
    <border>
      <left/>
      <right/>
      <top style="thin">
        <color indexed="64"/>
      </top>
      <bottom style="thin">
        <color indexed="9"/>
      </bottom>
      <diagonal/>
    </border>
    <border>
      <left/>
      <right style="thin">
        <color indexed="64"/>
      </right>
      <top style="thin">
        <color indexed="64"/>
      </top>
      <bottom style="thin">
        <color indexed="9"/>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64"/>
      </left>
      <right/>
      <top style="thin">
        <color indexed="9"/>
      </top>
      <bottom style="thin">
        <color indexed="64"/>
      </bottom>
      <diagonal/>
    </border>
    <border>
      <left/>
      <right/>
      <top style="thin">
        <color indexed="9"/>
      </top>
      <bottom style="thin">
        <color indexed="64"/>
      </bottom>
      <diagonal/>
    </border>
    <border>
      <left/>
      <right style="thin">
        <color indexed="64"/>
      </right>
      <top style="thin">
        <color indexed="9"/>
      </top>
      <bottom style="thin">
        <color indexed="64"/>
      </bottom>
      <diagonal/>
    </border>
    <border>
      <left style="thin">
        <color indexed="9"/>
      </left>
      <right/>
      <top style="thin">
        <color indexed="9"/>
      </top>
      <bottom style="hair">
        <color indexed="8"/>
      </bottom>
      <diagonal/>
    </border>
    <border>
      <left/>
      <right/>
      <top style="thin">
        <color indexed="9"/>
      </top>
      <bottom style="hair">
        <color indexed="8"/>
      </bottom>
      <diagonal/>
    </border>
    <border>
      <left/>
      <right style="thin">
        <color indexed="9"/>
      </right>
      <top style="thin">
        <color indexed="9"/>
      </top>
      <bottom style="hair">
        <color indexed="8"/>
      </bottom>
      <diagonal/>
    </border>
    <border>
      <left style="thin">
        <color indexed="9"/>
      </left>
      <right/>
      <top style="hair">
        <color indexed="8"/>
      </top>
      <bottom style="thin">
        <color indexed="9"/>
      </bottom>
      <diagonal/>
    </border>
    <border>
      <left/>
      <right/>
      <top style="hair">
        <color indexed="8"/>
      </top>
      <bottom style="thin">
        <color indexed="9"/>
      </bottom>
      <diagonal/>
    </border>
    <border>
      <left/>
      <right style="thin">
        <color indexed="9"/>
      </right>
      <top style="hair">
        <color indexed="8"/>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9"/>
      </left>
      <right/>
      <top style="thin">
        <color indexed="9"/>
      </top>
      <bottom style="thin">
        <color indexed="64"/>
      </bottom>
      <diagonal/>
    </border>
    <border>
      <left/>
      <right style="thin">
        <color indexed="9"/>
      </right>
      <top style="thin">
        <color indexed="9"/>
      </top>
      <bottom style="thin">
        <color indexed="64"/>
      </bottom>
      <diagonal/>
    </border>
    <border>
      <left style="hair">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right style="hair">
        <color indexed="8"/>
      </right>
      <top style="thin">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9"/>
      </left>
      <right/>
      <top style="thick">
        <color indexed="64"/>
      </top>
      <bottom style="thin">
        <color indexed="64"/>
      </bottom>
      <diagonal/>
    </border>
    <border>
      <left/>
      <right style="thick">
        <color indexed="8"/>
      </right>
      <top style="thick">
        <color indexed="64"/>
      </top>
      <bottom style="thin">
        <color indexed="64"/>
      </bottom>
      <diagonal/>
    </border>
    <border>
      <left style="thin">
        <color indexed="64"/>
      </left>
      <right/>
      <top style="thin">
        <color indexed="64"/>
      </top>
      <bottom style="thick">
        <color indexed="64"/>
      </bottom>
      <diagonal/>
    </border>
    <border>
      <left/>
      <right style="thick">
        <color indexed="10"/>
      </right>
      <top style="thin">
        <color indexed="64"/>
      </top>
      <bottom style="thick">
        <color indexed="64"/>
      </bottom>
      <diagonal/>
    </border>
    <border>
      <left style="thick">
        <color indexed="10"/>
      </left>
      <right/>
      <top style="thick">
        <color indexed="10"/>
      </top>
      <bottom style="thick">
        <color indexed="10"/>
      </bottom>
      <diagonal/>
    </border>
    <border>
      <left/>
      <right style="thick">
        <color indexed="10"/>
      </right>
      <top style="thick">
        <color indexed="10"/>
      </top>
      <bottom style="thick">
        <color indexed="10"/>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ck">
        <color indexed="64"/>
      </top>
      <bottom style="thin">
        <color indexed="64"/>
      </bottom>
      <diagonal/>
    </border>
    <border>
      <left style="thick">
        <color indexed="10"/>
      </left>
      <right/>
      <top style="thin">
        <color indexed="64"/>
      </top>
      <bottom style="thick">
        <color indexed="10"/>
      </bottom>
      <diagonal/>
    </border>
    <border>
      <left/>
      <right/>
      <top style="thin">
        <color indexed="64"/>
      </top>
      <bottom style="thick">
        <color indexed="10"/>
      </bottom>
      <diagonal/>
    </border>
    <border>
      <left/>
      <right/>
      <top style="thin">
        <color indexed="64"/>
      </top>
      <bottom style="thick">
        <color indexed="8"/>
      </bottom>
      <diagonal/>
    </border>
    <border>
      <left/>
      <right style="thick">
        <color indexed="64"/>
      </right>
      <top style="thin">
        <color indexed="64"/>
      </top>
      <bottom style="thin">
        <color indexed="64"/>
      </bottom>
      <diagonal/>
    </border>
    <border>
      <left style="thin">
        <color indexed="64"/>
      </left>
      <right/>
      <top style="thin">
        <color indexed="64"/>
      </top>
      <bottom/>
      <diagonal/>
    </border>
    <border>
      <left/>
      <right style="thick">
        <color indexed="64"/>
      </right>
      <top style="thin">
        <color indexed="64"/>
      </top>
      <bottom/>
      <diagonal/>
    </border>
    <border>
      <left style="thick">
        <color indexed="9"/>
      </left>
      <right/>
      <top style="thick">
        <color indexed="9"/>
      </top>
      <bottom style="thin">
        <color indexed="64"/>
      </bottom>
      <diagonal/>
    </border>
    <border>
      <left/>
      <right/>
      <top style="thick">
        <color indexed="9"/>
      </top>
      <bottom style="thin">
        <color indexed="64"/>
      </bottom>
      <diagonal/>
    </border>
    <border>
      <left/>
      <right style="thick">
        <color indexed="9"/>
      </right>
      <top style="thick">
        <color indexed="9"/>
      </top>
      <bottom style="thin">
        <color indexed="64"/>
      </bottom>
      <diagonal/>
    </border>
    <border>
      <left style="thick">
        <color indexed="9"/>
      </left>
      <right/>
      <top/>
      <bottom style="thick">
        <color indexed="8"/>
      </bottom>
      <diagonal/>
    </border>
    <border>
      <left/>
      <right/>
      <top/>
      <bottom style="thick">
        <color indexed="8"/>
      </bottom>
      <diagonal/>
    </border>
    <border>
      <left/>
      <right style="thick">
        <color indexed="9"/>
      </right>
      <top/>
      <bottom style="thick">
        <color indexed="8"/>
      </bottom>
      <diagonal/>
    </border>
    <border>
      <left style="thick">
        <color indexed="64"/>
      </left>
      <right/>
      <top style="thick">
        <color indexed="8"/>
      </top>
      <bottom style="thin">
        <color indexed="64"/>
      </bottom>
      <diagonal/>
    </border>
    <border>
      <left/>
      <right/>
      <top style="thick">
        <color indexed="8"/>
      </top>
      <bottom style="thin">
        <color indexed="64"/>
      </bottom>
      <diagonal/>
    </border>
    <border>
      <left/>
      <right style="thin">
        <color indexed="64"/>
      </right>
      <top style="thick">
        <color indexed="8"/>
      </top>
      <bottom style="thin">
        <color indexed="64"/>
      </bottom>
      <diagonal/>
    </border>
    <border>
      <left style="thin">
        <color indexed="64"/>
      </left>
      <right/>
      <top style="thick">
        <color indexed="8"/>
      </top>
      <bottom style="thin">
        <color indexed="64"/>
      </bottom>
      <diagonal/>
    </border>
    <border>
      <left/>
      <right style="thick">
        <color indexed="64"/>
      </right>
      <top style="thick">
        <color indexed="8"/>
      </top>
      <bottom style="thin">
        <color indexed="64"/>
      </bottom>
      <diagonal/>
    </border>
    <border>
      <left style="thick">
        <color indexed="64"/>
      </left>
      <right style="thick">
        <color indexed="64"/>
      </right>
      <top style="thick">
        <color indexed="64"/>
      </top>
      <bottom style="thick">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ck">
        <color indexed="10"/>
      </top>
      <bottom style="thin">
        <color indexed="64"/>
      </bottom>
      <diagonal/>
    </border>
    <border>
      <left/>
      <right style="thin">
        <color indexed="8"/>
      </right>
      <top style="thick">
        <color indexed="10"/>
      </top>
      <bottom style="thin">
        <color indexed="64"/>
      </bottom>
      <diagonal/>
    </border>
    <border>
      <left style="thick">
        <color indexed="64"/>
      </left>
      <right/>
      <top style="thin">
        <color indexed="64"/>
      </top>
      <bottom/>
      <diagonal/>
    </border>
    <border>
      <left/>
      <right style="thick">
        <color indexed="8"/>
      </right>
      <top style="thick">
        <color indexed="10"/>
      </top>
      <bottom style="thin">
        <color indexed="64"/>
      </bottom>
      <diagonal/>
    </border>
    <border>
      <left/>
      <right style="thick">
        <color indexed="8"/>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8"/>
      </right>
      <top/>
      <bottom style="thick">
        <color indexed="64"/>
      </bottom>
      <diagonal/>
    </border>
    <border>
      <left style="thick">
        <color indexed="64"/>
      </left>
      <right style="thick">
        <color indexed="9"/>
      </right>
      <top style="thick">
        <color indexed="9"/>
      </top>
      <bottom style="thick">
        <color indexed="9"/>
      </bottom>
      <diagonal/>
    </border>
    <border>
      <left/>
      <right style="thick">
        <color indexed="9"/>
      </right>
      <top style="thick">
        <color indexed="9"/>
      </top>
      <bottom style="thick">
        <color indexed="9"/>
      </bottom>
      <diagonal/>
    </border>
    <border>
      <left style="thick">
        <color indexed="64"/>
      </left>
      <right/>
      <top/>
      <bottom/>
      <diagonal/>
    </border>
    <border>
      <left/>
      <right style="thick">
        <color indexed="8"/>
      </right>
      <top/>
      <bottom/>
      <diagonal/>
    </border>
    <border>
      <left style="thick">
        <color indexed="9"/>
      </left>
      <right/>
      <top/>
      <bottom style="thin">
        <color indexed="64"/>
      </bottom>
      <diagonal/>
    </border>
    <border>
      <left/>
      <right style="thick">
        <color indexed="8"/>
      </right>
      <top/>
      <bottom style="thin">
        <color indexed="64"/>
      </bottom>
      <diagonal/>
    </border>
    <border>
      <left style="thick">
        <color indexed="9"/>
      </left>
      <right style="thick">
        <color indexed="9"/>
      </right>
      <top/>
      <bottom style="thick">
        <color indexed="8"/>
      </bottom>
      <diagonal/>
    </border>
    <border>
      <left style="thin">
        <color indexed="8"/>
      </left>
      <right/>
      <top style="thin">
        <color indexed="64"/>
      </top>
      <bottom/>
      <diagonal/>
    </border>
    <border>
      <left/>
      <right style="thick">
        <color indexed="10"/>
      </right>
      <top style="thin">
        <color indexed="64"/>
      </top>
      <bottom/>
      <diagonal/>
    </border>
  </borders>
  <cellStyleXfs count="54">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3" fontId="15" fillId="0" borderId="0" applyFont="0" applyFill="0" applyBorder="0" applyAlignment="0" applyProtection="0"/>
    <xf numFmtId="44" fontId="51" fillId="0" borderId="0" applyFont="0" applyFill="0" applyBorder="0" applyAlignment="0" applyProtection="0"/>
    <xf numFmtId="44" fontId="1" fillId="0" borderId="0" applyFont="0" applyFill="0" applyBorder="0" applyAlignment="0" applyProtection="0"/>
    <xf numFmtId="5" fontId="15" fillId="0" borderId="0" applyFont="0" applyFill="0" applyBorder="0" applyAlignment="0" applyProtection="0"/>
    <xf numFmtId="14" fontId="15" fillId="0" borderId="0" applyFont="0" applyFill="0" applyBorder="0" applyAlignment="0" applyProtection="0"/>
    <xf numFmtId="0" fontId="16" fillId="0" borderId="0" applyNumberFormat="0" applyFill="0" applyBorder="0" applyAlignment="0" applyProtection="0"/>
    <xf numFmtId="2" fontId="15" fillId="0" borderId="0" applyFon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69"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22" borderId="0" applyNumberFormat="0" applyBorder="0" applyAlignment="0" applyProtection="0"/>
    <xf numFmtId="0" fontId="1" fillId="0" borderId="0"/>
    <xf numFmtId="0" fontId="15" fillId="0" borderId="0"/>
    <xf numFmtId="0" fontId="14" fillId="0" borderId="0"/>
    <xf numFmtId="0" fontId="14" fillId="23" borderId="7" applyNumberFormat="0" applyFont="0" applyAlignment="0" applyProtection="0"/>
    <xf numFmtId="0" fontId="24" fillId="20" borderId="8" applyNumberFormat="0" applyAlignment="0" applyProtection="0"/>
    <xf numFmtId="9" fontId="51" fillId="0" borderId="0" applyFon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cellStyleXfs>
  <cellXfs count="610">
    <xf numFmtId="0" fontId="0" fillId="0" borderId="0" xfId="0"/>
    <xf numFmtId="0" fontId="6" fillId="24" borderId="10" xfId="0" applyFont="1" applyFill="1" applyBorder="1" applyAlignment="1">
      <alignment vertical="top"/>
    </xf>
    <xf numFmtId="0" fontId="6" fillId="24" borderId="11" xfId="0" applyFont="1" applyFill="1" applyBorder="1" applyAlignment="1">
      <alignment vertical="top"/>
    </xf>
    <xf numFmtId="0" fontId="0" fillId="25" borderId="10" xfId="0" applyFill="1" applyBorder="1" applyAlignment="1">
      <alignment vertical="top"/>
    </xf>
    <xf numFmtId="0" fontId="0" fillId="25" borderId="11" xfId="0" applyFill="1" applyBorder="1" applyAlignment="1">
      <alignment vertical="top"/>
    </xf>
    <xf numFmtId="0" fontId="0" fillId="25" borderId="12" xfId="0" applyFill="1" applyBorder="1" applyAlignment="1">
      <alignment vertical="top"/>
    </xf>
    <xf numFmtId="0" fontId="0" fillId="26" borderId="10" xfId="0" applyFill="1" applyBorder="1" applyAlignment="1">
      <alignment vertical="top"/>
    </xf>
    <xf numFmtId="0" fontId="0" fillId="26" borderId="11" xfId="0" applyFill="1" applyBorder="1" applyAlignment="1">
      <alignment vertical="top"/>
    </xf>
    <xf numFmtId="0" fontId="0" fillId="26" borderId="12" xfId="0" applyFill="1" applyBorder="1" applyAlignment="1">
      <alignment vertical="top"/>
    </xf>
    <xf numFmtId="0" fontId="7" fillId="27" borderId="10" xfId="0" applyFont="1" applyFill="1" applyBorder="1" applyAlignment="1">
      <alignment vertical="top"/>
    </xf>
    <xf numFmtId="0" fontId="0" fillId="28" borderId="10" xfId="0" applyFill="1" applyBorder="1" applyAlignment="1">
      <alignment vertical="top"/>
    </xf>
    <xf numFmtId="0" fontId="0" fillId="28" borderId="11" xfId="0" applyFill="1" applyBorder="1" applyAlignment="1">
      <alignment vertical="top"/>
    </xf>
    <xf numFmtId="0" fontId="0" fillId="28" borderId="12" xfId="0" applyFill="1" applyBorder="1" applyAlignment="1">
      <alignment vertical="top"/>
    </xf>
    <xf numFmtId="0" fontId="0" fillId="28" borderId="11" xfId="0" applyFill="1" applyBorder="1" applyAlignment="1">
      <alignment horizontal="left" vertical="top" indent="1"/>
    </xf>
    <xf numFmtId="0" fontId="0" fillId="27" borderId="11" xfId="0" applyFill="1" applyBorder="1" applyAlignment="1">
      <alignment horizontal="left" vertical="top" indent="1"/>
    </xf>
    <xf numFmtId="0" fontId="6" fillId="24" borderId="13" xfId="0" applyFont="1" applyFill="1" applyBorder="1" applyAlignment="1">
      <alignment vertical="top"/>
    </xf>
    <xf numFmtId="0" fontId="8" fillId="25" borderId="14" xfId="0" applyFont="1" applyFill="1" applyBorder="1" applyAlignment="1">
      <alignment horizontal="center" vertical="top" textRotation="90" wrapText="1"/>
    </xf>
    <xf numFmtId="0" fontId="0" fillId="25" borderId="15" xfId="0" applyFill="1" applyBorder="1" applyAlignment="1">
      <alignment vertical="top"/>
    </xf>
    <xf numFmtId="0" fontId="0" fillId="25" borderId="16" xfId="0" applyFill="1" applyBorder="1" applyAlignment="1">
      <alignment vertical="top"/>
    </xf>
    <xf numFmtId="0" fontId="4" fillId="26" borderId="15" xfId="0" applyFont="1" applyFill="1" applyBorder="1" applyAlignment="1">
      <alignment horizontal="center" vertical="top" textRotation="90"/>
    </xf>
    <xf numFmtId="0" fontId="8" fillId="27" borderId="14" xfId="0" applyFont="1" applyFill="1" applyBorder="1" applyAlignment="1">
      <alignment horizontal="center" vertical="top" textRotation="90" wrapText="1"/>
    </xf>
    <xf numFmtId="0" fontId="4" fillId="27" borderId="15" xfId="0" applyFont="1" applyFill="1" applyBorder="1" applyAlignment="1">
      <alignment horizontal="center" vertical="top" textRotation="90"/>
    </xf>
    <xf numFmtId="0" fontId="0" fillId="28" borderId="14" xfId="0" applyFill="1" applyBorder="1" applyAlignment="1">
      <alignment horizontal="center" vertical="top"/>
    </xf>
    <xf numFmtId="0" fontId="0" fillId="28" borderId="15" xfId="0" applyFill="1" applyBorder="1" applyAlignment="1">
      <alignment horizontal="center" vertical="top"/>
    </xf>
    <xf numFmtId="0" fontId="0" fillId="28" borderId="16" xfId="0" applyFill="1" applyBorder="1" applyAlignment="1">
      <alignment horizontal="center" vertical="top"/>
    </xf>
    <xf numFmtId="0" fontId="8" fillId="26" borderId="17" xfId="0" applyFont="1" applyFill="1" applyBorder="1" applyAlignment="1">
      <alignment horizontal="center" vertical="top" textRotation="90" wrapText="1"/>
    </xf>
    <xf numFmtId="0" fontId="0" fillId="28" borderId="11" xfId="0" applyFill="1" applyBorder="1" applyAlignment="1">
      <alignment vertical="top" wrapText="1"/>
    </xf>
    <xf numFmtId="0" fontId="49" fillId="0" borderId="0" xfId="0" applyFont="1" applyFill="1"/>
    <xf numFmtId="0" fontId="0" fillId="29" borderId="0" xfId="0" applyFill="1"/>
    <xf numFmtId="0" fontId="31" fillId="29" borderId="0" xfId="0" applyFont="1" applyFill="1"/>
    <xf numFmtId="0" fontId="14" fillId="29" borderId="0" xfId="46" applyFill="1" applyProtection="1"/>
    <xf numFmtId="0" fontId="29" fillId="29" borderId="0" xfId="0" applyFont="1" applyFill="1" applyAlignment="1" applyProtection="1"/>
    <xf numFmtId="0" fontId="0" fillId="29" borderId="0" xfId="0" applyFill="1" applyProtection="1"/>
    <xf numFmtId="0" fontId="31" fillId="29" borderId="0" xfId="0" applyFont="1" applyFill="1" applyProtection="1"/>
    <xf numFmtId="0" fontId="0" fillId="0" borderId="18" xfId="0" applyBorder="1" applyProtection="1"/>
    <xf numFmtId="0" fontId="31" fillId="0" borderId="18" xfId="0" applyFont="1" applyBorder="1" applyAlignment="1" applyProtection="1">
      <alignment horizontal="center"/>
    </xf>
    <xf numFmtId="0" fontId="31" fillId="0" borderId="18" xfId="0" applyFont="1" applyBorder="1" applyProtection="1"/>
    <xf numFmtId="0" fontId="29" fillId="0" borderId="19" xfId="46" applyFont="1" applyBorder="1" applyProtection="1"/>
    <xf numFmtId="0" fontId="33" fillId="0" borderId="22" xfId="46" applyFont="1" applyBorder="1" applyProtection="1"/>
    <xf numFmtId="0" fontId="31" fillId="0" borderId="20" xfId="0" applyFont="1" applyBorder="1" applyProtection="1"/>
    <xf numFmtId="0" fontId="0" fillId="0" borderId="18" xfId="0" applyBorder="1"/>
    <xf numFmtId="0" fontId="0" fillId="0" borderId="18" xfId="0" applyBorder="1" applyAlignment="1">
      <alignment horizontal="right"/>
    </xf>
    <xf numFmtId="0" fontId="41" fillId="0" borderId="18" xfId="0" applyFont="1" applyBorder="1" applyAlignment="1">
      <alignment horizontal="center"/>
    </xf>
    <xf numFmtId="0" fontId="33" fillId="0" borderId="18" xfId="0" applyFont="1" applyBorder="1"/>
    <xf numFmtId="0" fontId="44" fillId="0" borderId="18" xfId="0" applyFont="1" applyBorder="1"/>
    <xf numFmtId="0" fontId="3" fillId="0" borderId="18" xfId="0" applyFont="1" applyBorder="1"/>
    <xf numFmtId="0" fontId="0" fillId="0" borderId="18" xfId="0" applyBorder="1" applyAlignment="1"/>
    <xf numFmtId="0" fontId="0" fillId="0" borderId="27" xfId="0" applyBorder="1" applyAlignment="1">
      <alignment horizontal="right"/>
    </xf>
    <xf numFmtId="0" fontId="0" fillId="0" borderId="28" xfId="0" applyBorder="1"/>
    <xf numFmtId="0" fontId="0" fillId="0" borderId="19" xfId="0" applyBorder="1"/>
    <xf numFmtId="0" fontId="0" fillId="0" borderId="19" xfId="0" applyBorder="1" applyAlignment="1"/>
    <xf numFmtId="0" fontId="41" fillId="0" borderId="20" xfId="0" applyFont="1" applyBorder="1" applyAlignment="1">
      <alignment horizontal="center"/>
    </xf>
    <xf numFmtId="0" fontId="0" fillId="0" borderId="20" xfId="0" applyBorder="1"/>
    <xf numFmtId="0" fontId="41" fillId="0" borderId="29" xfId="0" applyFont="1" applyBorder="1" applyAlignment="1">
      <alignment horizontal="center" vertical="center"/>
    </xf>
    <xf numFmtId="0" fontId="0" fillId="0" borderId="25" xfId="0" applyBorder="1"/>
    <xf numFmtId="0" fontId="14" fillId="29" borderId="0" xfId="46" applyFill="1"/>
    <xf numFmtId="0" fontId="34" fillId="29" borderId="0" xfId="46" applyFont="1" applyFill="1"/>
    <xf numFmtId="0" fontId="31" fillId="29" borderId="0" xfId="46" applyFont="1" applyFill="1" applyAlignment="1">
      <alignment vertical="center"/>
    </xf>
    <xf numFmtId="0" fontId="37" fillId="29" borderId="0" xfId="46" applyFont="1" applyFill="1" applyAlignment="1">
      <alignment vertical="center"/>
    </xf>
    <xf numFmtId="0" fontId="30" fillId="29" borderId="0" xfId="46" applyFont="1" applyFill="1"/>
    <xf numFmtId="49" fontId="6" fillId="0" borderId="30" xfId="0" applyNumberFormat="1" applyFont="1" applyFill="1" applyBorder="1" applyAlignment="1" applyProtection="1">
      <alignment horizontal="left"/>
      <protection locked="0"/>
    </xf>
    <xf numFmtId="0" fontId="6" fillId="0" borderId="31" xfId="0" applyFont="1" applyFill="1" applyBorder="1" applyAlignment="1" applyProtection="1">
      <alignment horizontal="left"/>
      <protection locked="0"/>
    </xf>
    <xf numFmtId="0" fontId="0" fillId="0" borderId="30" xfId="0" applyFill="1" applyBorder="1" applyAlignment="1" applyProtection="1">
      <alignment horizontal="left"/>
      <protection locked="0"/>
    </xf>
    <xf numFmtId="168" fontId="0" fillId="0" borderId="32" xfId="0" applyNumberFormat="1" applyFill="1" applyBorder="1" applyAlignment="1" applyProtection="1">
      <alignment horizontal="left"/>
      <protection locked="0"/>
    </xf>
    <xf numFmtId="165" fontId="0" fillId="0" borderId="31" xfId="0" applyNumberFormat="1" applyFill="1" applyBorder="1" applyAlignment="1" applyProtection="1">
      <alignment horizontal="left"/>
      <protection locked="0"/>
    </xf>
    <xf numFmtId="49" fontId="0" fillId="0" borderId="31" xfId="0" applyNumberFormat="1" applyFill="1" applyBorder="1" applyAlignment="1" applyProtection="1">
      <alignment horizontal="left"/>
      <protection locked="0"/>
    </xf>
    <xf numFmtId="1" fontId="0" fillId="0" borderId="31" xfId="0" applyNumberFormat="1" applyFill="1" applyBorder="1" applyAlignment="1" applyProtection="1">
      <alignment horizontal="left"/>
      <protection locked="0"/>
    </xf>
    <xf numFmtId="166" fontId="0" fillId="0" borderId="31" xfId="0" applyNumberFormat="1" applyFill="1" applyBorder="1" applyAlignment="1" applyProtection="1">
      <alignment horizontal="left"/>
      <protection locked="0"/>
    </xf>
    <xf numFmtId="164" fontId="0" fillId="0" borderId="31" xfId="0" applyNumberFormat="1" applyFill="1" applyBorder="1" applyAlignment="1" applyProtection="1">
      <alignment horizontal="left"/>
      <protection locked="0"/>
    </xf>
    <xf numFmtId="49" fontId="0" fillId="0" borderId="32" xfId="0" applyNumberFormat="1" applyFill="1" applyBorder="1" applyAlignment="1" applyProtection="1">
      <alignment horizontal="left"/>
      <protection locked="0"/>
    </xf>
    <xf numFmtId="49" fontId="0" fillId="0" borderId="31" xfId="0" applyNumberFormat="1" applyFill="1" applyBorder="1" applyAlignment="1" applyProtection="1">
      <alignment horizontal="left" wrapText="1"/>
      <protection locked="0"/>
    </xf>
    <xf numFmtId="2" fontId="0" fillId="0" borderId="31" xfId="0" applyNumberFormat="1" applyFill="1" applyBorder="1" applyAlignment="1" applyProtection="1">
      <alignment horizontal="left"/>
      <protection locked="0"/>
    </xf>
    <xf numFmtId="1" fontId="8" fillId="0" borderId="32" xfId="0" applyNumberFormat="1" applyFont="1" applyFill="1" applyBorder="1" applyAlignment="1" applyProtection="1">
      <alignment horizontal="left"/>
      <protection locked="0"/>
    </xf>
    <xf numFmtId="49" fontId="0" fillId="0" borderId="30" xfId="0" applyNumberFormat="1" applyFill="1" applyBorder="1" applyAlignment="1" applyProtection="1">
      <alignment horizontal="left" wrapText="1"/>
      <protection locked="0"/>
    </xf>
    <xf numFmtId="0" fontId="45" fillId="0" borderId="18" xfId="0" applyFont="1" applyBorder="1"/>
    <xf numFmtId="0" fontId="0" fillId="0" borderId="18" xfId="0" quotePrefix="1" applyBorder="1"/>
    <xf numFmtId="0" fontId="0" fillId="0" borderId="18" xfId="0" applyFill="1" applyBorder="1"/>
    <xf numFmtId="0" fontId="40" fillId="0" borderId="18" xfId="0" applyFont="1" applyBorder="1"/>
    <xf numFmtId="0" fontId="39" fillId="0" borderId="18" xfId="0" applyFont="1" applyBorder="1"/>
    <xf numFmtId="0" fontId="33" fillId="0" borderId="19" xfId="0" applyFont="1" applyBorder="1"/>
    <xf numFmtId="0" fontId="0" fillId="0" borderId="33" xfId="0" applyBorder="1"/>
    <xf numFmtId="0" fontId="29" fillId="29" borderId="0" xfId="0" applyFont="1" applyFill="1" applyAlignment="1"/>
    <xf numFmtId="0" fontId="32" fillId="29" borderId="0" xfId="46" applyFont="1" applyFill="1" applyAlignment="1">
      <alignment vertical="center"/>
    </xf>
    <xf numFmtId="0" fontId="0" fillId="0" borderId="34" xfId="0" applyBorder="1"/>
    <xf numFmtId="0" fontId="46" fillId="0" borderId="24" xfId="46" applyFont="1" applyBorder="1" applyAlignment="1" applyProtection="1">
      <alignment horizontal="right"/>
    </xf>
    <xf numFmtId="0" fontId="46" fillId="0" borderId="35" xfId="46" applyFont="1" applyBorder="1" applyAlignment="1" applyProtection="1">
      <alignment horizontal="right"/>
    </xf>
    <xf numFmtId="0" fontId="0" fillId="0" borderId="0" xfId="0" applyFill="1"/>
    <xf numFmtId="0" fontId="46" fillId="0" borderId="40" xfId="46" applyFont="1" applyBorder="1" applyAlignment="1" applyProtection="1">
      <alignment horizontal="right"/>
    </xf>
    <xf numFmtId="0" fontId="33" fillId="0" borderId="41" xfId="46" applyFont="1" applyBorder="1" applyAlignment="1" applyProtection="1"/>
    <xf numFmtId="0" fontId="33" fillId="0" borderId="42" xfId="46" applyFont="1" applyBorder="1" applyAlignment="1" applyProtection="1"/>
    <xf numFmtId="0" fontId="33" fillId="0" borderId="23" xfId="46" applyFont="1" applyBorder="1" applyAlignment="1" applyProtection="1"/>
    <xf numFmtId="49" fontId="0" fillId="0" borderId="0" xfId="0" applyNumberFormat="1"/>
    <xf numFmtId="44" fontId="0" fillId="0" borderId="0" xfId="29" applyFont="1"/>
    <xf numFmtId="0" fontId="0" fillId="0" borderId="0" xfId="0" applyAlignment="1">
      <alignment horizontal="right"/>
    </xf>
    <xf numFmtId="9" fontId="0" fillId="0" borderId="0" xfId="49" applyFont="1"/>
    <xf numFmtId="0" fontId="0" fillId="0" borderId="0" xfId="0" applyFill="1" applyAlignment="1">
      <alignment horizontal="center"/>
    </xf>
    <xf numFmtId="0" fontId="0" fillId="0" borderId="0" xfId="0" applyNumberFormat="1" applyFill="1"/>
    <xf numFmtId="0" fontId="1" fillId="0" borderId="18" xfId="0" applyFont="1" applyBorder="1"/>
    <xf numFmtId="0" fontId="0" fillId="26" borderId="15" xfId="0" applyFill="1" applyBorder="1" applyAlignment="1">
      <alignment horizontal="center" vertical="center"/>
    </xf>
    <xf numFmtId="0" fontId="1" fillId="26" borderId="15" xfId="0" applyFont="1" applyFill="1" applyBorder="1" applyAlignment="1">
      <alignment horizontal="center" vertical="center"/>
    </xf>
    <xf numFmtId="0" fontId="1" fillId="27" borderId="14" xfId="0" applyFont="1" applyFill="1" applyBorder="1" applyAlignment="1">
      <alignment horizontal="center" vertical="center" wrapText="1"/>
    </xf>
    <xf numFmtId="0" fontId="1" fillId="27" borderId="15" xfId="0" applyFont="1" applyFill="1" applyBorder="1" applyAlignment="1">
      <alignment horizontal="center" vertical="center"/>
    </xf>
    <xf numFmtId="0" fontId="6" fillId="24" borderId="43" xfId="0" applyFont="1" applyFill="1" applyBorder="1" applyAlignment="1">
      <alignment horizontal="center" vertical="center"/>
    </xf>
    <xf numFmtId="0" fontId="6" fillId="24" borderId="13" xfId="0" applyFont="1" applyFill="1" applyBorder="1" applyAlignment="1">
      <alignment horizontal="center" vertical="center"/>
    </xf>
    <xf numFmtId="0" fontId="6" fillId="25" borderId="43" xfId="0" applyFont="1" applyFill="1" applyBorder="1" applyAlignment="1">
      <alignment horizontal="center" vertical="center"/>
    </xf>
    <xf numFmtId="0" fontId="0" fillId="25" borderId="15" xfId="0" applyFill="1" applyBorder="1" applyAlignment="1">
      <alignment horizontal="center" vertical="center"/>
    </xf>
    <xf numFmtId="0" fontId="0" fillId="25" borderId="16" xfId="0" applyFill="1" applyBorder="1" applyAlignment="1">
      <alignment horizontal="center" vertical="center"/>
    </xf>
    <xf numFmtId="0" fontId="6" fillId="26" borderId="43" xfId="0" applyFont="1" applyFill="1" applyBorder="1" applyAlignment="1">
      <alignment horizontal="center" vertical="center"/>
    </xf>
    <xf numFmtId="0" fontId="6" fillId="28" borderId="14" xfId="0" applyFont="1" applyFill="1" applyBorder="1" applyAlignment="1">
      <alignment horizontal="center" vertical="center"/>
    </xf>
    <xf numFmtId="0" fontId="6" fillId="28" borderId="15" xfId="0" applyFont="1" applyFill="1" applyBorder="1" applyAlignment="1">
      <alignment horizontal="center" vertical="center"/>
    </xf>
    <xf numFmtId="0" fontId="6" fillId="28" borderId="16" xfId="0" applyFont="1" applyFill="1" applyBorder="1" applyAlignment="1">
      <alignment horizontal="center" vertical="center"/>
    </xf>
    <xf numFmtId="0" fontId="41" fillId="0" borderId="29" xfId="0" applyNumberFormat="1" applyFont="1" applyFill="1" applyBorder="1"/>
    <xf numFmtId="44" fontId="0" fillId="0" borderId="0" xfId="29" applyFont="1" applyFill="1"/>
    <xf numFmtId="9" fontId="0" fillId="0" borderId="0" xfId="49" applyFont="1" applyFill="1"/>
    <xf numFmtId="2" fontId="0" fillId="0" borderId="0" xfId="0" applyNumberFormat="1" applyFill="1"/>
    <xf numFmtId="165" fontId="0" fillId="0" borderId="0" xfId="0" applyNumberFormat="1" applyFill="1"/>
    <xf numFmtId="49" fontId="0" fillId="0" borderId="0" xfId="0" applyNumberFormat="1" applyFill="1" applyAlignment="1">
      <alignment horizontal="center"/>
    </xf>
    <xf numFmtId="0" fontId="0" fillId="24" borderId="0" xfId="0" applyFill="1" applyAlignment="1">
      <alignment horizontal="center"/>
    </xf>
    <xf numFmtId="0" fontId="41" fillId="0" borderId="0" xfId="0" applyFont="1"/>
    <xf numFmtId="0" fontId="0" fillId="0" borderId="44" xfId="0" applyFill="1" applyBorder="1"/>
    <xf numFmtId="0" fontId="31" fillId="0" borderId="44" xfId="0" applyFont="1" applyBorder="1" applyAlignment="1">
      <alignment horizontal="center"/>
    </xf>
    <xf numFmtId="0" fontId="31" fillId="0" borderId="44" xfId="0" applyFont="1" applyBorder="1"/>
    <xf numFmtId="0" fontId="29" fillId="0" borderId="44" xfId="46" applyFont="1" applyBorder="1" applyAlignment="1">
      <alignment vertical="center"/>
    </xf>
    <xf numFmtId="0" fontId="30" fillId="30" borderId="44" xfId="46" applyFont="1" applyFill="1" applyBorder="1"/>
    <xf numFmtId="0" fontId="29" fillId="0" borderId="44" xfId="46" applyFont="1" applyBorder="1" applyAlignment="1">
      <alignment horizontal="right"/>
    </xf>
    <xf numFmtId="0" fontId="0" fillId="0" borderId="45" xfId="0" applyFill="1" applyBorder="1"/>
    <xf numFmtId="0" fontId="31" fillId="0" borderId="45" xfId="0" applyFont="1" applyBorder="1" applyAlignment="1">
      <alignment horizontal="center"/>
    </xf>
    <xf numFmtId="0" fontId="31" fillId="0" borderId="45" xfId="0" applyFont="1" applyBorder="1"/>
    <xf numFmtId="0" fontId="0" fillId="28" borderId="10" xfId="0" applyFill="1" applyBorder="1" applyAlignment="1">
      <alignment horizontal="left" vertical="top" indent="2"/>
    </xf>
    <xf numFmtId="0" fontId="0" fillId="28" borderId="11" xfId="0" applyFill="1" applyBorder="1" applyAlignment="1">
      <alignment horizontal="left" vertical="top" indent="2"/>
    </xf>
    <xf numFmtId="0" fontId="6" fillId="24" borderId="43" xfId="0" applyFont="1" applyFill="1" applyBorder="1" applyAlignment="1">
      <alignment horizontal="center" vertical="top"/>
    </xf>
    <xf numFmtId="1" fontId="0" fillId="28" borderId="15" xfId="0" applyNumberFormat="1" applyFill="1" applyBorder="1" applyAlignment="1">
      <alignment horizontal="center" vertical="top"/>
    </xf>
    <xf numFmtId="49" fontId="1" fillId="0" borderId="30" xfId="0" applyNumberFormat="1" applyFont="1" applyFill="1" applyBorder="1" applyAlignment="1" applyProtection="1">
      <alignment horizontal="left"/>
      <protection locked="0"/>
    </xf>
    <xf numFmtId="0" fontId="1" fillId="27" borderId="11" xfId="0" applyFont="1" applyFill="1" applyBorder="1" applyAlignment="1">
      <alignment horizontal="left" vertical="top" indent="1"/>
    </xf>
    <xf numFmtId="49" fontId="1" fillId="0" borderId="31" xfId="0" applyNumberFormat="1" applyFont="1" applyFill="1" applyBorder="1" applyAlignment="1" applyProtection="1">
      <alignment horizontal="left"/>
      <protection locked="0"/>
    </xf>
    <xf numFmtId="0" fontId="1" fillId="0" borderId="18" xfId="0" quotePrefix="1" applyFont="1" applyBorder="1"/>
    <xf numFmtId="1" fontId="1" fillId="26" borderId="15" xfId="0" applyNumberFormat="1" applyFont="1" applyFill="1" applyBorder="1" applyAlignment="1">
      <alignment horizontal="center" vertical="center"/>
    </xf>
    <xf numFmtId="0" fontId="0" fillId="26" borderId="15" xfId="0" applyFill="1" applyBorder="1" applyAlignment="1">
      <alignment vertical="top"/>
    </xf>
    <xf numFmtId="0" fontId="3" fillId="0" borderId="46" xfId="0" applyFont="1" applyFill="1" applyBorder="1" applyAlignment="1">
      <alignment horizontal="center" vertical="top"/>
    </xf>
    <xf numFmtId="0" fontId="3" fillId="0" borderId="47" xfId="0" applyFont="1" applyFill="1" applyBorder="1" applyAlignment="1">
      <alignment horizontal="center" vertical="top"/>
    </xf>
    <xf numFmtId="0" fontId="56" fillId="0" borderId="18" xfId="0" applyFont="1" applyBorder="1"/>
    <xf numFmtId="1" fontId="8" fillId="0" borderId="31" xfId="0" applyNumberFormat="1" applyFont="1" applyFill="1" applyBorder="1" applyAlignment="1" applyProtection="1">
      <alignment horizontal="left"/>
      <protection locked="0"/>
    </xf>
    <xf numFmtId="0" fontId="4" fillId="0" borderId="31" xfId="0" applyFont="1" applyFill="1" applyBorder="1" applyAlignment="1" applyProtection="1">
      <alignment horizontal="left"/>
      <protection locked="0"/>
    </xf>
    <xf numFmtId="0" fontId="4" fillId="0" borderId="30" xfId="0" applyFont="1" applyFill="1" applyBorder="1" applyAlignment="1" applyProtection="1">
      <alignment horizontal="left"/>
      <protection locked="0"/>
    </xf>
    <xf numFmtId="49" fontId="1" fillId="0" borderId="30" xfId="0" applyNumberFormat="1" applyFont="1" applyFill="1" applyBorder="1" applyAlignment="1" applyProtection="1">
      <alignment horizontal="left" wrapText="1"/>
      <protection locked="0"/>
    </xf>
    <xf numFmtId="0" fontId="1" fillId="0" borderId="30" xfId="0" applyFont="1" applyFill="1" applyBorder="1" applyAlignment="1" applyProtection="1">
      <alignment horizontal="left"/>
      <protection locked="0"/>
    </xf>
    <xf numFmtId="0" fontId="1" fillId="0" borderId="31" xfId="0" applyFont="1" applyFill="1" applyBorder="1" applyAlignment="1" applyProtection="1">
      <alignment horizontal="left"/>
      <protection locked="0"/>
    </xf>
    <xf numFmtId="0" fontId="1" fillId="0" borderId="32" xfId="0" applyFont="1" applyFill="1" applyBorder="1" applyAlignment="1" applyProtection="1">
      <alignment horizontal="left"/>
      <protection locked="0"/>
    </xf>
    <xf numFmtId="49" fontId="1" fillId="0" borderId="31" xfId="0" applyNumberFormat="1" applyFont="1" applyFill="1" applyBorder="1" applyAlignment="1" applyProtection="1">
      <alignment horizontal="left" wrapText="1"/>
      <protection locked="0"/>
    </xf>
    <xf numFmtId="0" fontId="30" fillId="0" borderId="20" xfId="0" applyFont="1" applyBorder="1"/>
    <xf numFmtId="0" fontId="59" fillId="0" borderId="0" xfId="0" applyFont="1" applyFill="1" applyAlignment="1">
      <alignment horizontal="left"/>
    </xf>
    <xf numFmtId="0" fontId="59" fillId="0" borderId="0" xfId="0" applyFont="1" applyFill="1"/>
    <xf numFmtId="0" fontId="60" fillId="0" borderId="0" xfId="0" applyFont="1"/>
    <xf numFmtId="0" fontId="0" fillId="0" borderId="0" xfId="0" applyAlignment="1">
      <alignment horizontal="center"/>
    </xf>
    <xf numFmtId="0" fontId="0" fillId="0" borderId="48" xfId="0" applyBorder="1"/>
    <xf numFmtId="0" fontId="0" fillId="31" borderId="49" xfId="0" applyFill="1" applyBorder="1" applyProtection="1">
      <protection locked="0"/>
    </xf>
    <xf numFmtId="0" fontId="0" fillId="0" borderId="49" xfId="0" applyBorder="1"/>
    <xf numFmtId="0" fontId="0" fillId="0" borderId="50" xfId="0" applyBorder="1"/>
    <xf numFmtId="0" fontId="62" fillId="0" borderId="0" xfId="0" applyFont="1"/>
    <xf numFmtId="0" fontId="0" fillId="32" borderId="0" xfId="0" applyFill="1"/>
    <xf numFmtId="0" fontId="31" fillId="0" borderId="51" xfId="46" applyFont="1" applyBorder="1" applyAlignment="1">
      <alignment horizontal="left"/>
    </xf>
    <xf numFmtId="0" fontId="0" fillId="26" borderId="10" xfId="0" applyFill="1" applyBorder="1" applyAlignment="1">
      <alignment vertical="center"/>
    </xf>
    <xf numFmtId="0" fontId="0" fillId="25" borderId="10" xfId="0" applyFill="1" applyBorder="1" applyAlignment="1">
      <alignment vertical="center"/>
    </xf>
    <xf numFmtId="0" fontId="0" fillId="25" borderId="11" xfId="0" applyFill="1" applyBorder="1" applyAlignment="1">
      <alignment vertical="center"/>
    </xf>
    <xf numFmtId="0" fontId="0" fillId="26" borderId="11" xfId="0" applyFill="1" applyBorder="1" applyAlignment="1">
      <alignment vertical="center"/>
    </xf>
    <xf numFmtId="0" fontId="0" fillId="28" borderId="11" xfId="0" applyFill="1" applyBorder="1" applyAlignment="1">
      <alignment vertical="center"/>
    </xf>
    <xf numFmtId="0" fontId="0" fillId="0" borderId="52" xfId="0" applyBorder="1" applyAlignment="1">
      <alignment horizontal="center"/>
    </xf>
    <xf numFmtId="164" fontId="0" fillId="0" borderId="53" xfId="0" applyNumberFormat="1" applyBorder="1" applyAlignment="1">
      <alignment horizontal="center"/>
    </xf>
    <xf numFmtId="164" fontId="0" fillId="0" borderId="54" xfId="0" applyNumberFormat="1" applyBorder="1" applyAlignment="1">
      <alignment horizontal="center"/>
    </xf>
    <xf numFmtId="0" fontId="0" fillId="0" borderId="55" xfId="0" applyBorder="1" applyAlignment="1">
      <alignment horizontal="center"/>
    </xf>
    <xf numFmtId="164" fontId="0" fillId="0" borderId="56" xfId="0" applyNumberFormat="1" applyBorder="1" applyAlignment="1">
      <alignment horizontal="center"/>
    </xf>
    <xf numFmtId="164" fontId="0" fillId="0" borderId="57" xfId="0" applyNumberFormat="1" applyBorder="1" applyAlignment="1">
      <alignment horizontal="center"/>
    </xf>
    <xf numFmtId="0" fontId="0" fillId="27" borderId="58" xfId="0" applyFill="1" applyBorder="1" applyAlignment="1">
      <alignment horizontal="center" wrapText="1"/>
    </xf>
    <xf numFmtId="0" fontId="0" fillId="27" borderId="59" xfId="0" applyFill="1" applyBorder="1" applyAlignment="1">
      <alignment horizontal="center"/>
    </xf>
    <xf numFmtId="0" fontId="0" fillId="27" borderId="60" xfId="0" applyFill="1" applyBorder="1" applyAlignment="1">
      <alignment horizontal="center"/>
    </xf>
    <xf numFmtId="0" fontId="0" fillId="28" borderId="12" xfId="0" applyFill="1" applyBorder="1" applyAlignment="1">
      <alignment horizontal="left" vertical="center" indent="2"/>
    </xf>
    <xf numFmtId="0" fontId="31" fillId="0" borderId="36" xfId="46" applyFont="1" applyBorder="1" applyAlignment="1">
      <alignment horizontal="left"/>
    </xf>
    <xf numFmtId="0" fontId="35" fillId="31" borderId="61" xfId="46" applyFont="1" applyFill="1" applyBorder="1" applyAlignment="1">
      <alignment vertical="center"/>
    </xf>
    <xf numFmtId="0" fontId="35" fillId="31" borderId="62" xfId="46" applyFont="1" applyFill="1" applyBorder="1" applyAlignment="1">
      <alignment vertical="center"/>
    </xf>
    <xf numFmtId="0" fontId="36" fillId="30" borderId="63" xfId="46" applyNumberFormat="1" applyFont="1" applyFill="1" applyBorder="1" applyAlignment="1"/>
    <xf numFmtId="0" fontId="36" fillId="30" borderId="64" xfId="46" applyNumberFormat="1" applyFont="1" applyFill="1" applyBorder="1" applyAlignment="1"/>
    <xf numFmtId="0" fontId="36" fillId="30" borderId="65" xfId="46" applyNumberFormat="1" applyFont="1" applyFill="1" applyBorder="1" applyAlignment="1"/>
    <xf numFmtId="0" fontId="36" fillId="30" borderId="64" xfId="46" applyNumberFormat="1" applyFont="1" applyFill="1" applyBorder="1" applyAlignment="1">
      <alignment horizontal="left"/>
    </xf>
    <xf numFmtId="0" fontId="1" fillId="0" borderId="0" xfId="0" applyFont="1" applyAlignment="1">
      <alignment horizontal="left"/>
    </xf>
    <xf numFmtId="0" fontId="0" fillId="32" borderId="0" xfId="0" applyFill="1" applyAlignment="1">
      <alignment horizontal="left"/>
    </xf>
    <xf numFmtId="0" fontId="41" fillId="32" borderId="0" xfId="0" applyFont="1" applyFill="1" applyAlignment="1">
      <alignment horizontal="left"/>
    </xf>
    <xf numFmtId="0" fontId="29" fillId="31" borderId="66" xfId="46" applyFont="1" applyFill="1" applyBorder="1" applyAlignment="1">
      <alignment horizontal="centerContinuous" vertical="center"/>
    </xf>
    <xf numFmtId="0" fontId="29" fillId="31" borderId="62" xfId="46" applyFont="1" applyFill="1" applyBorder="1" applyAlignment="1">
      <alignment horizontal="centerContinuous" vertical="center"/>
    </xf>
    <xf numFmtId="0" fontId="29" fillId="31" borderId="67" xfId="46" applyFont="1" applyFill="1" applyBorder="1" applyAlignment="1">
      <alignment horizontal="centerContinuous" vertical="center"/>
    </xf>
    <xf numFmtId="0" fontId="29" fillId="31" borderId="68" xfId="46" applyFont="1" applyFill="1" applyBorder="1" applyAlignment="1">
      <alignment horizontal="centerContinuous" vertical="center"/>
    </xf>
    <xf numFmtId="0" fontId="29" fillId="31" borderId="69" xfId="46" applyFont="1" applyFill="1" applyBorder="1" applyAlignment="1">
      <alignment horizontal="centerContinuous" vertical="center"/>
    </xf>
    <xf numFmtId="0" fontId="38" fillId="0" borderId="70" xfId="46" applyFont="1" applyFill="1" applyBorder="1" applyAlignment="1">
      <alignment horizontal="left" vertical="top"/>
    </xf>
    <xf numFmtId="0" fontId="40" fillId="0" borderId="72" xfId="46" applyFont="1" applyFill="1" applyBorder="1" applyAlignment="1">
      <alignment horizontal="left" vertical="top"/>
    </xf>
    <xf numFmtId="0" fontId="31" fillId="29" borderId="0" xfId="0" applyFont="1" applyFill="1" applyAlignment="1">
      <alignment horizontal="center"/>
    </xf>
    <xf numFmtId="0" fontId="0" fillId="0" borderId="18" xfId="0" applyBorder="1" applyAlignment="1">
      <alignment wrapText="1"/>
    </xf>
    <xf numFmtId="0" fontId="0" fillId="29" borderId="18" xfId="0" applyFill="1" applyBorder="1"/>
    <xf numFmtId="0" fontId="6" fillId="26" borderId="14" xfId="0" applyFont="1" applyFill="1" applyBorder="1" applyAlignment="1">
      <alignment horizontal="center" vertical="center"/>
    </xf>
    <xf numFmtId="0" fontId="0" fillId="26" borderId="14" xfId="0" applyFill="1" applyBorder="1" applyAlignment="1">
      <alignment horizontal="center" vertical="top"/>
    </xf>
    <xf numFmtId="0" fontId="6" fillId="26" borderId="15" xfId="0" applyFont="1" applyFill="1" applyBorder="1" applyAlignment="1">
      <alignment horizontal="center" vertical="center"/>
    </xf>
    <xf numFmtId="1" fontId="0" fillId="26" borderId="15" xfId="0" applyNumberFormat="1" applyFill="1" applyBorder="1" applyAlignment="1">
      <alignment horizontal="center" vertical="top"/>
    </xf>
    <xf numFmtId="0" fontId="0" fillId="26" borderId="11" xfId="0" applyFill="1" applyBorder="1" applyAlignment="1">
      <alignment vertical="top" wrapText="1"/>
    </xf>
    <xf numFmtId="0" fontId="0" fillId="26" borderId="15" xfId="0" applyFill="1" applyBorder="1" applyAlignment="1">
      <alignment horizontal="center" vertical="top"/>
    </xf>
    <xf numFmtId="0" fontId="6" fillId="26" borderId="16" xfId="0" applyFont="1" applyFill="1" applyBorder="1" applyAlignment="1">
      <alignment horizontal="center" vertical="center"/>
    </xf>
    <xf numFmtId="0" fontId="0" fillId="26" borderId="16" xfId="0" applyFill="1" applyBorder="1" applyAlignment="1">
      <alignment horizontal="center" vertical="top"/>
    </xf>
    <xf numFmtId="0" fontId="0" fillId="26" borderId="10" xfId="0" applyFill="1" applyBorder="1" applyAlignment="1">
      <alignment horizontal="left" vertical="top" indent="2"/>
    </xf>
    <xf numFmtId="0" fontId="0" fillId="26" borderId="11" xfId="0" applyFill="1" applyBorder="1" applyAlignment="1">
      <alignment horizontal="left" vertical="top" indent="2"/>
    </xf>
    <xf numFmtId="0" fontId="0" fillId="26" borderId="12" xfId="0" applyFill="1" applyBorder="1" applyAlignment="1">
      <alignment horizontal="left" vertical="center" indent="2"/>
    </xf>
    <xf numFmtId="0" fontId="0" fillId="26" borderId="11" xfId="0" applyFill="1" applyBorder="1" applyAlignment="1">
      <alignment horizontal="left" vertical="top" indent="1"/>
    </xf>
    <xf numFmtId="0" fontId="6" fillId="24" borderId="73" xfId="0" applyFont="1" applyFill="1" applyBorder="1" applyAlignment="1">
      <alignment horizontal="center"/>
    </xf>
    <xf numFmtId="0" fontId="6" fillId="24" borderId="74" xfId="0" applyFont="1" applyFill="1" applyBorder="1" applyAlignment="1">
      <alignment horizontal="center"/>
    </xf>
    <xf numFmtId="0" fontId="1" fillId="33" borderId="73" xfId="0" applyFont="1" applyFill="1" applyBorder="1" applyAlignment="1">
      <alignment horizontal="center" vertical="center" wrapText="1"/>
    </xf>
    <xf numFmtId="0" fontId="1" fillId="26" borderId="43" xfId="0" applyFont="1" applyFill="1" applyBorder="1" applyAlignment="1">
      <alignment horizontal="center" vertical="center" wrapText="1"/>
    </xf>
    <xf numFmtId="0" fontId="1" fillId="26" borderId="75" xfId="0" applyFont="1" applyFill="1" applyBorder="1" applyAlignment="1">
      <alignment horizontal="center" vertical="center" wrapText="1"/>
    </xf>
    <xf numFmtId="0" fontId="1" fillId="26" borderId="13" xfId="0" applyFont="1" applyFill="1" applyBorder="1" applyAlignment="1">
      <alignment horizontal="center" vertical="center"/>
    </xf>
    <xf numFmtId="0" fontId="1" fillId="27" borderId="43" xfId="0" applyFont="1" applyFill="1" applyBorder="1" applyAlignment="1">
      <alignment horizontal="center" vertical="center" wrapText="1"/>
    </xf>
    <xf numFmtId="0" fontId="1" fillId="27" borderId="13" xfId="0" applyFont="1" applyFill="1" applyBorder="1" applyAlignment="1">
      <alignment horizontal="center" vertical="center"/>
    </xf>
    <xf numFmtId="0" fontId="1" fillId="28" borderId="76" xfId="0" applyFont="1" applyFill="1" applyBorder="1" applyAlignment="1">
      <alignment horizontal="center" vertical="center" wrapText="1"/>
    </xf>
    <xf numFmtId="0" fontId="1" fillId="28" borderId="77" xfId="0" applyFont="1" applyFill="1" applyBorder="1" applyAlignment="1">
      <alignment horizontal="center" vertical="center"/>
    </xf>
    <xf numFmtId="0" fontId="1" fillId="28" borderId="78" xfId="0" applyFont="1" applyFill="1" applyBorder="1" applyAlignment="1">
      <alignment horizontal="center" vertical="center"/>
    </xf>
    <xf numFmtId="0" fontId="1" fillId="26" borderId="76" xfId="0" applyFont="1" applyFill="1" applyBorder="1" applyAlignment="1">
      <alignment horizontal="center" vertical="center" wrapText="1"/>
    </xf>
    <xf numFmtId="0" fontId="1" fillId="26" borderId="77" xfId="0" applyFont="1" applyFill="1" applyBorder="1" applyAlignment="1">
      <alignment horizontal="center" vertical="center"/>
    </xf>
    <xf numFmtId="0" fontId="1" fillId="26" borderId="78" xfId="0" applyFont="1" applyFill="1" applyBorder="1" applyAlignment="1">
      <alignment horizontal="center" vertical="center"/>
    </xf>
    <xf numFmtId="0" fontId="1" fillId="33" borderId="77" xfId="0" applyFont="1" applyFill="1" applyBorder="1" applyAlignment="1">
      <alignment horizontal="center" vertical="center"/>
    </xf>
    <xf numFmtId="0" fontId="1" fillId="33" borderId="78" xfId="0" applyFont="1" applyFill="1" applyBorder="1" applyAlignment="1">
      <alignment horizontal="center" vertical="center"/>
    </xf>
    <xf numFmtId="0" fontId="1" fillId="26" borderId="79" xfId="0" applyFont="1" applyFill="1" applyBorder="1" applyAlignment="1">
      <alignment vertical="top"/>
    </xf>
    <xf numFmtId="0" fontId="30" fillId="32" borderId="80" xfId="0" applyFont="1" applyFill="1" applyBorder="1" applyAlignment="1">
      <alignment horizontal="center"/>
    </xf>
    <xf numFmtId="0" fontId="2" fillId="0" borderId="81" xfId="0" applyFont="1" applyBorder="1"/>
    <xf numFmtId="0" fontId="30" fillId="32" borderId="82" xfId="0" applyFont="1" applyFill="1" applyBorder="1"/>
    <xf numFmtId="44" fontId="2" fillId="32" borderId="0" xfId="29" applyFont="1" applyFill="1"/>
    <xf numFmtId="0" fontId="54" fillId="24" borderId="0" xfId="0" applyFont="1" applyFill="1"/>
    <xf numFmtId="0" fontId="54" fillId="0" borderId="0" xfId="0" applyFont="1"/>
    <xf numFmtId="0" fontId="54" fillId="0" borderId="0" xfId="0" applyFont="1" applyFill="1"/>
    <xf numFmtId="165" fontId="0" fillId="0" borderId="0" xfId="0" applyNumberFormat="1" applyAlignment="1"/>
    <xf numFmtId="0" fontId="6" fillId="28" borderId="83" xfId="0" applyFont="1" applyFill="1" applyBorder="1" applyAlignment="1">
      <alignment horizontal="center" vertical="center"/>
    </xf>
    <xf numFmtId="0" fontId="0" fillId="28" borderId="83" xfId="0" applyFill="1" applyBorder="1" applyAlignment="1">
      <alignment horizontal="center" vertical="top"/>
    </xf>
    <xf numFmtId="0" fontId="0" fillId="28" borderId="84" xfId="0" applyFill="1" applyBorder="1" applyAlignment="1">
      <alignment vertical="top"/>
    </xf>
    <xf numFmtId="0" fontId="0" fillId="29" borderId="85" xfId="0" applyFill="1" applyBorder="1"/>
    <xf numFmtId="49" fontId="1" fillId="0" borderId="32" xfId="0" applyNumberFormat="1" applyFont="1" applyFill="1" applyBorder="1" applyAlignment="1" applyProtection="1">
      <alignment horizontal="left"/>
      <protection locked="0"/>
    </xf>
    <xf numFmtId="9" fontId="33" fillId="0" borderId="31" xfId="0" applyNumberFormat="1" applyFont="1" applyFill="1" applyBorder="1" applyAlignment="1" applyProtection="1">
      <alignment horizontal="left"/>
      <protection locked="0"/>
    </xf>
    <xf numFmtId="167" fontId="33" fillId="0" borderId="31" xfId="0" applyNumberFormat="1" applyFont="1" applyFill="1" applyBorder="1" applyAlignment="1" applyProtection="1">
      <alignment horizontal="left"/>
      <protection locked="0"/>
    </xf>
    <xf numFmtId="49" fontId="35" fillId="0" borderId="30" xfId="0" applyNumberFormat="1" applyFont="1" applyFill="1" applyBorder="1" applyAlignment="1" applyProtection="1">
      <alignment horizontal="left"/>
      <protection locked="0"/>
    </xf>
    <xf numFmtId="0" fontId="2" fillId="0" borderId="0" xfId="0" applyFont="1" applyFill="1" applyAlignment="1">
      <alignment horizontal="left"/>
    </xf>
    <xf numFmtId="0" fontId="2" fillId="0" borderId="0" xfId="0" applyFont="1" applyFill="1"/>
    <xf numFmtId="0" fontId="2" fillId="0" borderId="0" xfId="0" applyFont="1"/>
    <xf numFmtId="0" fontId="30" fillId="29" borderId="0" xfId="0" applyFont="1" applyFill="1"/>
    <xf numFmtId="0" fontId="30" fillId="0" borderId="18" xfId="0" applyFont="1" applyBorder="1"/>
    <xf numFmtId="0" fontId="30" fillId="0" borderId="0" xfId="0" applyFont="1"/>
    <xf numFmtId="168" fontId="30" fillId="0" borderId="25" xfId="0" applyNumberFormat="1" applyFont="1" applyBorder="1" applyAlignment="1"/>
    <xf numFmtId="0" fontId="30" fillId="0" borderId="20" xfId="0" applyFont="1" applyBorder="1" applyAlignment="1">
      <alignment horizontal="left"/>
    </xf>
    <xf numFmtId="164" fontId="30" fillId="0" borderId="20" xfId="0" applyNumberFormat="1" applyFont="1" applyBorder="1" applyAlignment="1">
      <alignment horizontal="center"/>
    </xf>
    <xf numFmtId="168" fontId="30" fillId="0" borderId="20" xfId="0" applyNumberFormat="1" applyFont="1" applyBorder="1" applyAlignment="1"/>
    <xf numFmtId="0" fontId="48" fillId="0" borderId="86" xfId="0" applyFont="1" applyBorder="1" applyAlignment="1"/>
    <xf numFmtId="0" fontId="48" fillId="0" borderId="87" xfId="0" applyFont="1" applyBorder="1" applyAlignment="1"/>
    <xf numFmtId="0" fontId="7" fillId="0" borderId="18" xfId="0" applyFont="1" applyBorder="1" applyAlignment="1">
      <alignment horizontal="right"/>
    </xf>
    <xf numFmtId="0" fontId="6" fillId="29" borderId="0" xfId="0" applyFont="1" applyFill="1"/>
    <xf numFmtId="0" fontId="6" fillId="30" borderId="18" xfId="0" quotePrefix="1" applyFont="1" applyFill="1" applyBorder="1"/>
    <xf numFmtId="0" fontId="6" fillId="30" borderId="18" xfId="0" applyFont="1" applyFill="1" applyBorder="1"/>
    <xf numFmtId="0" fontId="6" fillId="0" borderId="18" xfId="0" applyFont="1" applyBorder="1"/>
    <xf numFmtId="0" fontId="6" fillId="0" borderId="0" xfId="0" applyFont="1"/>
    <xf numFmtId="0" fontId="6" fillId="0" borderId="18" xfId="0" quotePrefix="1" applyFont="1" applyBorder="1"/>
    <xf numFmtId="0" fontId="6" fillId="0" borderId="18" xfId="0" applyFont="1" applyFill="1" applyBorder="1"/>
    <xf numFmtId="0" fontId="6" fillId="0" borderId="0" xfId="0" applyFont="1" applyFill="1"/>
    <xf numFmtId="0" fontId="30" fillId="0" borderId="25" xfId="0" applyFont="1" applyBorder="1"/>
    <xf numFmtId="0" fontId="1" fillId="0" borderId="27" xfId="0" applyFont="1" applyBorder="1"/>
    <xf numFmtId="0" fontId="1" fillId="0" borderId="18" xfId="0" applyFont="1" applyBorder="1" applyAlignment="1">
      <alignment horizontal="left"/>
    </xf>
    <xf numFmtId="0" fontId="0" fillId="28" borderId="0" xfId="0" applyFill="1"/>
    <xf numFmtId="0" fontId="0" fillId="28" borderId="88" xfId="0" applyFill="1" applyBorder="1"/>
    <xf numFmtId="0" fontId="0" fillId="0" borderId="89" xfId="0" applyBorder="1"/>
    <xf numFmtId="0" fontId="0" fillId="0" borderId="29" xfId="0" applyBorder="1"/>
    <xf numFmtId="0" fontId="1" fillId="0" borderId="90" xfId="0" applyFont="1" applyFill="1" applyBorder="1" applyAlignment="1" applyProtection="1">
      <alignment horizontal="left"/>
      <protection locked="0"/>
    </xf>
    <xf numFmtId="0" fontId="69" fillId="0" borderId="32" xfId="40" applyFill="1" applyBorder="1" applyAlignment="1" applyProtection="1">
      <alignment horizontal="left"/>
      <protection locked="0"/>
    </xf>
    <xf numFmtId="49" fontId="69" fillId="0" borderId="31" xfId="40" applyNumberFormat="1" applyFill="1" applyBorder="1" applyAlignment="1" applyProtection="1">
      <alignment horizontal="left"/>
      <protection locked="0"/>
    </xf>
    <xf numFmtId="0" fontId="41" fillId="0" borderId="18" xfId="0" applyFont="1" applyBorder="1"/>
    <xf numFmtId="0" fontId="3" fillId="0" borderId="25" xfId="46" applyFont="1" applyBorder="1" applyAlignment="1" applyProtection="1"/>
    <xf numFmtId="0" fontId="31" fillId="0" borderId="178" xfId="0" applyFont="1" applyBorder="1"/>
    <xf numFmtId="0" fontId="40" fillId="0" borderId="34" xfId="46" applyFont="1" applyFill="1" applyBorder="1" applyAlignment="1">
      <alignment horizontal="left" vertical="top"/>
    </xf>
    <xf numFmtId="0" fontId="40" fillId="0" borderId="180" xfId="46" applyFont="1" applyFill="1" applyBorder="1" applyAlignment="1">
      <alignment horizontal="center" vertical="top"/>
    </xf>
    <xf numFmtId="0" fontId="33" fillId="31" borderId="155" xfId="46" applyFont="1" applyFill="1" applyBorder="1" applyAlignment="1">
      <alignment horizontal="center" vertical="center" wrapText="1"/>
    </xf>
    <xf numFmtId="9" fontId="1" fillId="0" borderId="129" xfId="49" applyFont="1" applyBorder="1" applyAlignment="1" applyProtection="1">
      <alignment vertical="center"/>
      <protection locked="0"/>
    </xf>
    <xf numFmtId="0" fontId="1" fillId="0" borderId="18" xfId="0" applyFont="1" applyFill="1" applyBorder="1"/>
    <xf numFmtId="0" fontId="1" fillId="0" borderId="18" xfId="0" applyFont="1" applyFill="1" applyBorder="1" applyAlignment="1">
      <alignment horizontal="left" indent="1"/>
    </xf>
    <xf numFmtId="0" fontId="0" fillId="0" borderId="18" xfId="0" applyFill="1" applyBorder="1" applyAlignment="1">
      <alignment horizontal="left" indent="1"/>
    </xf>
    <xf numFmtId="0" fontId="0" fillId="0" borderId="18" xfId="0" applyFill="1" applyBorder="1" applyAlignment="1">
      <alignment horizontal="left" indent="3"/>
    </xf>
    <xf numFmtId="0" fontId="1" fillId="0" borderId="18" xfId="0" applyFont="1" applyFill="1" applyBorder="1" applyAlignment="1">
      <alignment horizontal="left" indent="3"/>
    </xf>
    <xf numFmtId="0" fontId="1" fillId="0" borderId="18" xfId="0" quotePrefix="1" applyFont="1" applyBorder="1" applyAlignment="1">
      <alignment horizontal="left"/>
    </xf>
    <xf numFmtId="0" fontId="33" fillId="0" borderId="44" xfId="46" applyFont="1" applyBorder="1" applyAlignment="1">
      <alignment vertical="center"/>
    </xf>
    <xf numFmtId="0" fontId="1" fillId="0" borderId="18" xfId="0" applyFont="1" applyBorder="1" applyAlignment="1">
      <alignment wrapText="1"/>
    </xf>
    <xf numFmtId="0" fontId="0" fillId="35" borderId="0" xfId="0" applyFill="1"/>
    <xf numFmtId="0" fontId="30" fillId="35" borderId="0" xfId="0" applyFont="1" applyFill="1"/>
    <xf numFmtId="0" fontId="6" fillId="35" borderId="0" xfId="0" applyFont="1" applyFill="1"/>
    <xf numFmtId="0" fontId="2" fillId="0" borderId="23" xfId="46" applyFont="1" applyBorder="1" applyProtection="1"/>
    <xf numFmtId="0" fontId="4" fillId="32" borderId="0" xfId="0" applyFont="1" applyFill="1"/>
    <xf numFmtId="0" fontId="4" fillId="0" borderId="0" xfId="0" applyFont="1"/>
    <xf numFmtId="0" fontId="3" fillId="0" borderId="0" xfId="0" applyFont="1" applyAlignment="1">
      <alignment horizontal="center"/>
    </xf>
    <xf numFmtId="0" fontId="1" fillId="0" borderId="0" xfId="0" applyFont="1"/>
    <xf numFmtId="0" fontId="2" fillId="0" borderId="0" xfId="0" applyFont="1" applyAlignment="1">
      <alignment horizontal="right"/>
    </xf>
    <xf numFmtId="0" fontId="57" fillId="0" borderId="0" xfId="0" applyFont="1" applyAlignment="1">
      <alignment horizontal="left"/>
    </xf>
    <xf numFmtId="0" fontId="4" fillId="0" borderId="0" xfId="0" applyFont="1" applyFill="1"/>
    <xf numFmtId="1" fontId="4" fillId="28" borderId="15" xfId="0" applyNumberFormat="1" applyFont="1" applyFill="1" applyBorder="1" applyAlignment="1">
      <alignment horizontal="center" vertical="top" wrapText="1"/>
    </xf>
    <xf numFmtId="1" fontId="4" fillId="26" borderId="15" xfId="0" applyNumberFormat="1" applyFont="1" applyFill="1" applyBorder="1" applyAlignment="1">
      <alignment horizontal="center" vertical="top" wrapText="1"/>
    </xf>
    <xf numFmtId="0" fontId="3" fillId="0" borderId="19" xfId="46" applyFont="1" applyBorder="1" applyProtection="1"/>
    <xf numFmtId="0" fontId="3" fillId="29" borderId="0" xfId="46" applyFont="1" applyFill="1" applyProtection="1"/>
    <xf numFmtId="0" fontId="3" fillId="0" borderId="23" xfId="46" applyFont="1" applyBorder="1" applyProtection="1"/>
    <xf numFmtId="0" fontId="3" fillId="0" borderId="24" xfId="46" applyFont="1" applyBorder="1" applyProtection="1"/>
    <xf numFmtId="167" fontId="3" fillId="0" borderId="25" xfId="46" applyNumberFormat="1" applyFont="1" applyBorder="1" applyAlignment="1" applyProtection="1"/>
    <xf numFmtId="0" fontId="3" fillId="0" borderId="20" xfId="46" applyFont="1" applyBorder="1" applyProtection="1"/>
    <xf numFmtId="0" fontId="3" fillId="0" borderId="25" xfId="46" applyFont="1" applyBorder="1" applyProtection="1"/>
    <xf numFmtId="0" fontId="3" fillId="0" borderId="25" xfId="46" applyFont="1" applyBorder="1" applyAlignment="1" applyProtection="1">
      <alignment horizontal="right"/>
    </xf>
    <xf numFmtId="0" fontId="3" fillId="0" borderId="26" xfId="46" applyFont="1" applyBorder="1" applyAlignment="1" applyProtection="1"/>
    <xf numFmtId="0" fontId="2" fillId="24" borderId="0" xfId="0" applyFont="1" applyFill="1"/>
    <xf numFmtId="0" fontId="3" fillId="0" borderId="44" xfId="46" applyFont="1" applyBorder="1"/>
    <xf numFmtId="0" fontId="3" fillId="0" borderId="36" xfId="46" applyFont="1" applyBorder="1" applyAlignment="1">
      <alignment horizontal="left"/>
    </xf>
    <xf numFmtId="0" fontId="3" fillId="0" borderId="36" xfId="46" applyFont="1" applyBorder="1"/>
    <xf numFmtId="0" fontId="3" fillId="0" borderId="39" xfId="46" applyFont="1" applyBorder="1"/>
    <xf numFmtId="0" fontId="3" fillId="0" borderId="37" xfId="46" applyFont="1" applyBorder="1"/>
    <xf numFmtId="0" fontId="3" fillId="0" borderId="38" xfId="46" applyFont="1" applyBorder="1"/>
    <xf numFmtId="0" fontId="3" fillId="0" borderId="39" xfId="46" applyFont="1" applyBorder="1" applyAlignment="1">
      <alignment horizontal="right"/>
    </xf>
    <xf numFmtId="0" fontId="33" fillId="0" borderId="18" xfId="0" applyFont="1" applyBorder="1" applyAlignment="1">
      <alignment horizontal="center"/>
    </xf>
    <xf numFmtId="0" fontId="3" fillId="0" borderId="21" xfId="46" applyFont="1" applyBorder="1" applyAlignment="1" applyProtection="1">
      <alignment horizontal="left" indent="1"/>
    </xf>
    <xf numFmtId="0" fontId="30" fillId="0" borderId="0" xfId="0" applyFont="1" applyAlignment="1">
      <alignment horizontal="left" vertical="center" wrapText="1"/>
    </xf>
    <xf numFmtId="0" fontId="60" fillId="34" borderId="0" xfId="0" applyFont="1" applyFill="1" applyAlignment="1">
      <alignment horizontal="center" vertical="center"/>
    </xf>
    <xf numFmtId="0" fontId="64" fillId="32" borderId="0" xfId="0" applyFont="1" applyFill="1" applyAlignment="1">
      <alignment horizontal="center" vertical="center" wrapText="1"/>
    </xf>
    <xf numFmtId="0" fontId="0" fillId="0" borderId="89" xfId="0" applyBorder="1" applyAlignment="1">
      <alignment horizontal="left"/>
    </xf>
    <xf numFmtId="0" fontId="0" fillId="0" borderId="29" xfId="0" applyBorder="1" applyAlignment="1">
      <alignment horizontal="left"/>
    </xf>
    <xf numFmtId="164" fontId="0" fillId="0" borderId="0" xfId="0" applyNumberFormat="1" applyAlignment="1">
      <alignment horizontal="left"/>
    </xf>
    <xf numFmtId="0" fontId="0" fillId="0" borderId="0" xfId="0" applyAlignment="1">
      <alignment horizontal="left"/>
    </xf>
    <xf numFmtId="0" fontId="3" fillId="0" borderId="25" xfId="0" applyFont="1" applyBorder="1" applyAlignment="1">
      <alignment horizontal="left"/>
    </xf>
    <xf numFmtId="0" fontId="58" fillId="0" borderId="25" xfId="0" applyFont="1" applyBorder="1" applyAlignment="1">
      <alignment horizontal="left"/>
    </xf>
    <xf numFmtId="0" fontId="48" fillId="0" borderId="116" xfId="0" applyFont="1" applyBorder="1" applyAlignment="1">
      <alignment horizontal="right"/>
    </xf>
    <xf numFmtId="0" fontId="48" fillId="0" borderId="86" xfId="0" applyFont="1" applyBorder="1" applyAlignment="1">
      <alignment horizontal="right"/>
    </xf>
    <xf numFmtId="0" fontId="48" fillId="0" borderId="87" xfId="0" applyFont="1" applyBorder="1" applyAlignment="1">
      <alignment horizontal="right"/>
    </xf>
    <xf numFmtId="0" fontId="0" fillId="0" borderId="123" xfId="0" applyBorder="1" applyAlignment="1">
      <alignment horizontal="left"/>
    </xf>
    <xf numFmtId="0" fontId="0" fillId="0" borderId="108" xfId="0" applyBorder="1" applyAlignment="1">
      <alignment horizontal="left"/>
    </xf>
    <xf numFmtId="169" fontId="0" fillId="0" borderId="120" xfId="0" applyNumberFormat="1" applyFill="1" applyBorder="1" applyAlignment="1">
      <alignment horizontal="right" indent="2"/>
    </xf>
    <xf numFmtId="169" fontId="0" fillId="0" borderId="121" xfId="0" applyNumberFormat="1" applyFill="1" applyBorder="1" applyAlignment="1">
      <alignment horizontal="right" indent="2"/>
    </xf>
    <xf numFmtId="169" fontId="0" fillId="0" borderId="122" xfId="0" applyNumberFormat="1" applyFill="1" applyBorder="1" applyAlignment="1">
      <alignment horizontal="right" indent="2"/>
    </xf>
    <xf numFmtId="0" fontId="54" fillId="32" borderId="100" xfId="0" applyFont="1" applyFill="1" applyBorder="1" applyAlignment="1">
      <alignment horizontal="center"/>
    </xf>
    <xf numFmtId="0" fontId="54" fillId="0" borderId="99" xfId="0" applyFont="1" applyFill="1" applyBorder="1" applyAlignment="1">
      <alignment horizontal="right" indent="1"/>
    </xf>
    <xf numFmtId="44" fontId="54" fillId="0" borderId="99" xfId="0" applyNumberFormat="1" applyFont="1" applyBorder="1" applyAlignment="1">
      <alignment horizontal="center"/>
    </xf>
    <xf numFmtId="0" fontId="2" fillId="32" borderId="125" xfId="0" applyFont="1" applyFill="1" applyBorder="1" applyAlignment="1">
      <alignment horizontal="center"/>
    </xf>
    <xf numFmtId="0" fontId="2" fillId="32" borderId="126" xfId="0" applyFont="1" applyFill="1" applyBorder="1" applyAlignment="1">
      <alignment horizontal="center"/>
    </xf>
    <xf numFmtId="0" fontId="2" fillId="32" borderId="127" xfId="0" applyFont="1" applyFill="1" applyBorder="1" applyAlignment="1">
      <alignment horizontal="center"/>
    </xf>
    <xf numFmtId="0" fontId="2" fillId="0" borderId="96" xfId="0" applyFont="1" applyBorder="1" applyAlignment="1">
      <alignment horizontal="left"/>
    </xf>
    <xf numFmtId="0" fontId="2" fillId="0" borderId="97" xfId="0" applyFont="1" applyBorder="1" applyAlignment="1">
      <alignment horizontal="left"/>
    </xf>
    <xf numFmtId="0" fontId="2" fillId="0" borderId="98" xfId="0" applyFont="1" applyBorder="1" applyAlignment="1">
      <alignment horizontal="left"/>
    </xf>
    <xf numFmtId="10" fontId="54" fillId="0" borderId="99" xfId="0" applyNumberFormat="1" applyFont="1" applyBorder="1" applyAlignment="1">
      <alignment horizontal="center"/>
    </xf>
    <xf numFmtId="43" fontId="54" fillId="0" borderId="99" xfId="0" applyNumberFormat="1" applyFont="1" applyBorder="1" applyAlignment="1">
      <alignment horizontal="center"/>
    </xf>
    <xf numFmtId="168" fontId="30" fillId="0" borderId="21" xfId="0" applyNumberFormat="1" applyFont="1" applyBorder="1" applyAlignment="1">
      <alignment horizontal="left" indent="1"/>
    </xf>
    <xf numFmtId="168" fontId="30" fillId="0" borderId="25" xfId="0" applyNumberFormat="1" applyFont="1" applyBorder="1" applyAlignment="1">
      <alignment horizontal="left" indent="1"/>
    </xf>
    <xf numFmtId="168" fontId="30" fillId="0" borderId="26" xfId="0" applyNumberFormat="1" applyFont="1" applyBorder="1" applyAlignment="1">
      <alignment horizontal="left" indent="1"/>
    </xf>
    <xf numFmtId="0" fontId="43" fillId="0" borderId="22" xfId="0" applyFont="1" applyBorder="1" applyAlignment="1">
      <alignment horizontal="left"/>
    </xf>
    <xf numFmtId="0" fontId="43" fillId="0" borderId="23" xfId="0" applyFont="1" applyBorder="1" applyAlignment="1">
      <alignment horizontal="left"/>
    </xf>
    <xf numFmtId="0" fontId="43" fillId="0" borderId="24" xfId="0" applyFont="1" applyBorder="1" applyAlignment="1">
      <alignment horizontal="left"/>
    </xf>
    <xf numFmtId="0" fontId="30" fillId="0" borderId="21" xfId="0" applyFont="1" applyBorder="1" applyAlignment="1">
      <alignment horizontal="left" indent="1"/>
    </xf>
    <xf numFmtId="0" fontId="30" fillId="0" borderId="25" xfId="0" applyFont="1" applyBorder="1" applyAlignment="1">
      <alignment horizontal="left" indent="1"/>
    </xf>
    <xf numFmtId="0" fontId="30" fillId="0" borderId="26" xfId="0" applyFont="1" applyBorder="1" applyAlignment="1">
      <alignment horizontal="left" indent="1"/>
    </xf>
    <xf numFmtId="0" fontId="30" fillId="0" borderId="21" xfId="0" applyNumberFormat="1" applyFont="1" applyBorder="1" applyAlignment="1">
      <alignment horizontal="left" indent="1"/>
    </xf>
    <xf numFmtId="0" fontId="30" fillId="0" borderId="25" xfId="0" applyNumberFormat="1" applyFont="1" applyBorder="1" applyAlignment="1">
      <alignment horizontal="left" indent="1"/>
    </xf>
    <xf numFmtId="0" fontId="30" fillId="0" borderId="26" xfId="0" applyNumberFormat="1" applyFont="1" applyBorder="1" applyAlignment="1">
      <alignment horizontal="left" indent="1"/>
    </xf>
    <xf numFmtId="0" fontId="30" fillId="0" borderId="107" xfId="0" applyFont="1" applyBorder="1" applyAlignment="1">
      <alignment horizontal="left" indent="1"/>
    </xf>
    <xf numFmtId="0" fontId="30" fillId="0" borderId="108" xfId="0" applyFont="1" applyBorder="1" applyAlignment="1">
      <alignment horizontal="left" indent="1"/>
    </xf>
    <xf numFmtId="0" fontId="30" fillId="0" borderId="109" xfId="0" applyFont="1" applyBorder="1" applyAlignment="1">
      <alignment horizontal="left" indent="1"/>
    </xf>
    <xf numFmtId="0" fontId="43" fillId="0" borderId="41" xfId="0" applyFont="1" applyBorder="1" applyAlignment="1">
      <alignment horizontal="left"/>
    </xf>
    <xf numFmtId="0" fontId="43" fillId="0" borderId="102" xfId="0" applyFont="1" applyBorder="1" applyAlignment="1">
      <alignment horizontal="left"/>
    </xf>
    <xf numFmtId="0" fontId="43" fillId="0" borderId="103" xfId="0" applyFont="1" applyBorder="1" applyAlignment="1">
      <alignment horizontal="left"/>
    </xf>
    <xf numFmtId="164" fontId="30" fillId="0" borderId="21" xfId="0" applyNumberFormat="1" applyFont="1" applyBorder="1" applyAlignment="1">
      <alignment horizontal="center"/>
    </xf>
    <xf numFmtId="164" fontId="30" fillId="0" borderId="25" xfId="0" applyNumberFormat="1" applyFont="1" applyBorder="1" applyAlignment="1">
      <alignment horizontal="center"/>
    </xf>
    <xf numFmtId="164" fontId="30" fillId="0" borderId="26" xfId="0" applyNumberFormat="1" applyFont="1" applyBorder="1" applyAlignment="1">
      <alignment horizontal="center"/>
    </xf>
    <xf numFmtId="3" fontId="0" fillId="0" borderId="120" xfId="0" applyNumberFormat="1" applyBorder="1" applyAlignment="1">
      <alignment horizontal="center"/>
    </xf>
    <xf numFmtId="3" fontId="0" fillId="0" borderId="121" xfId="0" applyNumberFormat="1" applyBorder="1" applyAlignment="1">
      <alignment horizontal="center"/>
    </xf>
    <xf numFmtId="3" fontId="0" fillId="0" borderId="122" xfId="0" applyNumberFormat="1" applyBorder="1" applyAlignment="1">
      <alignment horizontal="center"/>
    </xf>
    <xf numFmtId="165" fontId="30" fillId="0" borderId="21" xfId="0" applyNumberFormat="1" applyFont="1" applyBorder="1" applyAlignment="1">
      <alignment horizontal="left" indent="1"/>
    </xf>
    <xf numFmtId="165" fontId="30" fillId="0" borderId="25" xfId="0" applyNumberFormat="1" applyFont="1" applyBorder="1" applyAlignment="1">
      <alignment horizontal="left" indent="1"/>
    </xf>
    <xf numFmtId="165" fontId="30" fillId="0" borderId="26" xfId="0" applyNumberFormat="1" applyFont="1" applyBorder="1" applyAlignment="1">
      <alignment horizontal="left" indent="1"/>
    </xf>
    <xf numFmtId="0" fontId="57" fillId="0" borderId="22" xfId="0" applyFont="1" applyBorder="1" applyAlignment="1">
      <alignment horizontal="left"/>
    </xf>
    <xf numFmtId="0" fontId="57" fillId="0" borderId="23" xfId="0" applyFont="1" applyBorder="1" applyAlignment="1">
      <alignment horizontal="left"/>
    </xf>
    <xf numFmtId="0" fontId="57" fillId="0" borderId="24" xfId="0" applyFont="1" applyBorder="1" applyAlignment="1">
      <alignment horizontal="left"/>
    </xf>
    <xf numFmtId="0" fontId="30" fillId="0" borderId="124" xfId="0" applyFont="1" applyBorder="1" applyAlignment="1">
      <alignment horizontal="left" indent="1"/>
    </xf>
    <xf numFmtId="0" fontId="48" fillId="0" borderId="25" xfId="0" applyFont="1" applyBorder="1" applyAlignment="1">
      <alignment horizontal="right"/>
    </xf>
    <xf numFmtId="0" fontId="48" fillId="0" borderId="26" xfId="0" applyFont="1" applyBorder="1" applyAlignment="1">
      <alignment horizontal="right"/>
    </xf>
    <xf numFmtId="3" fontId="30" fillId="0" borderId="107" xfId="0" applyNumberFormat="1" applyFont="1" applyBorder="1" applyAlignment="1">
      <alignment horizontal="left" indent="1"/>
    </xf>
    <xf numFmtId="3" fontId="30" fillId="0" borderId="108" xfId="0" applyNumberFormat="1" applyFont="1" applyBorder="1" applyAlignment="1">
      <alignment horizontal="left" indent="1"/>
    </xf>
    <xf numFmtId="3" fontId="30" fillId="0" borderId="124" xfId="0" applyNumberFormat="1" applyFont="1" applyBorder="1" applyAlignment="1">
      <alignment horizontal="left" indent="1"/>
    </xf>
    <xf numFmtId="166" fontId="48" fillId="0" borderId="25" xfId="0" applyNumberFormat="1" applyFont="1" applyBorder="1" applyAlignment="1">
      <alignment horizontal="right"/>
    </xf>
    <xf numFmtId="166" fontId="48" fillId="0" borderId="26" xfId="0" applyNumberFormat="1" applyFont="1" applyBorder="1" applyAlignment="1">
      <alignment horizontal="right"/>
    </xf>
    <xf numFmtId="0" fontId="6" fillId="0" borderId="27" xfId="0" applyFont="1" applyBorder="1" applyAlignment="1">
      <alignment horizontal="left" vertical="center" wrapText="1"/>
    </xf>
    <xf numFmtId="0" fontId="6" fillId="0" borderId="117" xfId="0" applyFont="1" applyBorder="1" applyAlignment="1">
      <alignment horizontal="left" vertical="center" wrapText="1"/>
    </xf>
    <xf numFmtId="0" fontId="6" fillId="0" borderId="28" xfId="0" applyFont="1" applyBorder="1" applyAlignment="1">
      <alignment horizontal="left" vertical="center" wrapText="1"/>
    </xf>
    <xf numFmtId="0" fontId="30" fillId="0" borderId="113" xfId="0" applyFont="1" applyBorder="1" applyAlignment="1">
      <alignment horizontal="left"/>
    </xf>
    <xf numFmtId="0" fontId="30" fillId="0" borderId="114" xfId="0" applyFont="1" applyBorder="1" applyAlignment="1">
      <alignment horizontal="left"/>
    </xf>
    <xf numFmtId="0" fontId="30" fillId="0" borderId="115" xfId="0" applyFont="1" applyBorder="1" applyAlignment="1">
      <alignment horizontal="left"/>
    </xf>
    <xf numFmtId="166" fontId="30" fillId="0" borderId="21" xfId="0" applyNumberFormat="1" applyFont="1" applyBorder="1" applyAlignment="1">
      <alignment horizontal="left" indent="1"/>
    </xf>
    <xf numFmtId="166" fontId="30" fillId="0" borderId="25" xfId="0" applyNumberFormat="1" applyFont="1" applyBorder="1" applyAlignment="1">
      <alignment horizontal="left" indent="1"/>
    </xf>
    <xf numFmtId="0" fontId="43" fillId="0" borderId="118" xfId="0" applyFont="1" applyBorder="1" applyAlignment="1">
      <alignment horizontal="left"/>
    </xf>
    <xf numFmtId="0" fontId="43" fillId="0" borderId="20" xfId="0" applyFont="1" applyBorder="1" applyAlignment="1">
      <alignment horizontal="left"/>
    </xf>
    <xf numFmtId="0" fontId="43" fillId="0" borderId="119" xfId="0" applyFont="1" applyBorder="1" applyAlignment="1">
      <alignment horizontal="left"/>
    </xf>
    <xf numFmtId="165" fontId="30" fillId="0" borderId="107" xfId="0" applyNumberFormat="1" applyFont="1" applyBorder="1" applyAlignment="1">
      <alignment horizontal="left" indent="1"/>
    </xf>
    <xf numFmtId="165" fontId="30" fillId="0" borderId="108" xfId="0" applyNumberFormat="1" applyFont="1" applyBorder="1" applyAlignment="1">
      <alignment horizontal="left" indent="1"/>
    </xf>
    <xf numFmtId="165" fontId="30" fillId="0" borderId="109" xfId="0" applyNumberFormat="1" applyFont="1" applyBorder="1" applyAlignment="1">
      <alignment horizontal="left" indent="1"/>
    </xf>
    <xf numFmtId="0" fontId="0" fillId="0" borderId="110" xfId="0" applyBorder="1" applyAlignment="1">
      <alignment horizontal="center"/>
    </xf>
    <xf numFmtId="0" fontId="0" fillId="0" borderId="111" xfId="0" applyBorder="1" applyAlignment="1">
      <alignment horizontal="center"/>
    </xf>
    <xf numFmtId="0" fontId="0" fillId="0" borderId="112" xfId="0" applyBorder="1" applyAlignment="1">
      <alignment horizontal="center"/>
    </xf>
    <xf numFmtId="0" fontId="0" fillId="0" borderId="116" xfId="0"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33" fillId="0" borderId="18" xfId="0" applyFont="1" applyBorder="1" applyAlignment="1">
      <alignment horizontal="center"/>
    </xf>
    <xf numFmtId="0" fontId="0" fillId="0" borderId="18" xfId="0" applyBorder="1" applyAlignment="1">
      <alignment horizontal="left" vertical="center" wrapText="1"/>
    </xf>
    <xf numFmtId="0" fontId="33" fillId="0" borderId="104" xfId="0" applyFont="1" applyBorder="1" applyAlignment="1">
      <alignment horizontal="left"/>
    </xf>
    <xf numFmtId="0" fontId="33" fillId="0" borderId="105" xfId="0" applyFont="1" applyBorder="1" applyAlignment="1">
      <alignment horizontal="left"/>
    </xf>
    <xf numFmtId="0" fontId="33" fillId="0" borderId="106" xfId="0" applyFont="1" applyBorder="1" applyAlignment="1">
      <alignment horizontal="left"/>
    </xf>
    <xf numFmtId="44" fontId="2" fillId="0" borderId="96" xfId="0" applyNumberFormat="1" applyFont="1" applyBorder="1" applyAlignment="1">
      <alignment horizontal="center"/>
    </xf>
    <xf numFmtId="44" fontId="2" fillId="0" borderId="97" xfId="0" applyNumberFormat="1" applyFont="1" applyBorder="1" applyAlignment="1">
      <alignment horizontal="center"/>
    </xf>
    <xf numFmtId="44" fontId="2" fillId="0" borderId="101" xfId="0" applyNumberFormat="1" applyFont="1" applyBorder="1" applyAlignment="1">
      <alignment horizontal="center"/>
    </xf>
    <xf numFmtId="0" fontId="30" fillId="32" borderId="125" xfId="0" applyFont="1" applyFill="1" applyBorder="1" applyAlignment="1">
      <alignment horizontal="left"/>
    </xf>
    <xf numFmtId="0" fontId="30" fillId="32" borderId="126" xfId="0" applyFont="1" applyFill="1" applyBorder="1" applyAlignment="1">
      <alignment horizontal="left"/>
    </xf>
    <xf numFmtId="0" fontId="30" fillId="32" borderId="128" xfId="0" applyFont="1" applyFill="1" applyBorder="1" applyAlignment="1">
      <alignment horizontal="left"/>
    </xf>
    <xf numFmtId="0" fontId="30" fillId="32" borderId="91" xfId="0" applyFont="1" applyFill="1" applyBorder="1" applyAlignment="1">
      <alignment horizontal="left"/>
    </xf>
    <xf numFmtId="0" fontId="30" fillId="32" borderId="92" xfId="0" applyFont="1" applyFill="1" applyBorder="1" applyAlignment="1">
      <alignment horizontal="left"/>
    </xf>
    <xf numFmtId="0" fontId="30" fillId="32" borderId="93" xfId="0" applyFont="1" applyFill="1" applyBorder="1" applyAlignment="1">
      <alignment horizontal="left"/>
    </xf>
    <xf numFmtId="0" fontId="54" fillId="32" borderId="94" xfId="0" applyFont="1" applyFill="1" applyBorder="1" applyAlignment="1">
      <alignment horizontal="right" indent="1"/>
    </xf>
    <xf numFmtId="44" fontId="2" fillId="32" borderId="91" xfId="0" applyNumberFormat="1" applyFont="1" applyFill="1" applyBorder="1" applyAlignment="1">
      <alignment horizontal="center"/>
    </xf>
    <xf numFmtId="44" fontId="2" fillId="32" borderId="92" xfId="0" applyNumberFormat="1" applyFont="1" applyFill="1" applyBorder="1" applyAlignment="1">
      <alignment horizontal="center"/>
    </xf>
    <xf numFmtId="44" fontId="2" fillId="32" borderId="95" xfId="0" applyNumberFormat="1" applyFont="1" applyFill="1" applyBorder="1" applyAlignment="1">
      <alignment horizontal="center"/>
    </xf>
    <xf numFmtId="0" fontId="3" fillId="0" borderId="21" xfId="46" applyFont="1" applyBorder="1" applyAlignment="1" applyProtection="1">
      <alignment horizontal="left" wrapText="1" indent="1"/>
    </xf>
    <xf numFmtId="0" fontId="3" fillId="0" borderId="25" xfId="46" applyFont="1" applyBorder="1" applyAlignment="1" applyProtection="1">
      <alignment horizontal="left" wrapText="1" indent="1"/>
    </xf>
    <xf numFmtId="0" fontId="3" fillId="0" borderId="26" xfId="46" applyFont="1" applyBorder="1" applyAlignment="1" applyProtection="1">
      <alignment horizontal="left" wrapText="1" indent="1"/>
    </xf>
    <xf numFmtId="0" fontId="29" fillId="0" borderId="18" xfId="0" applyFont="1" applyBorder="1" applyAlignment="1" applyProtection="1">
      <alignment horizontal="center"/>
    </xf>
    <xf numFmtId="9" fontId="3" fillId="0" borderId="21" xfId="46" applyNumberFormat="1" applyFont="1" applyBorder="1" applyAlignment="1" applyProtection="1">
      <alignment horizontal="left" indent="1"/>
    </xf>
    <xf numFmtId="9" fontId="3" fillId="0" borderId="25" xfId="46" applyNumberFormat="1" applyFont="1" applyBorder="1" applyAlignment="1" applyProtection="1">
      <alignment horizontal="left" indent="1"/>
    </xf>
    <xf numFmtId="9" fontId="3" fillId="0" borderId="26" xfId="46" applyNumberFormat="1" applyFont="1" applyBorder="1" applyAlignment="1" applyProtection="1">
      <alignment horizontal="left" indent="1"/>
    </xf>
    <xf numFmtId="0" fontId="0" fillId="0" borderId="25" xfId="0" applyBorder="1" applyAlignment="1" applyProtection="1">
      <alignment horizontal="left" indent="1"/>
    </xf>
    <xf numFmtId="0" fontId="0" fillId="0" borderId="26" xfId="0" applyBorder="1" applyAlignment="1" applyProtection="1">
      <alignment horizontal="left" indent="1"/>
    </xf>
    <xf numFmtId="0" fontId="3" fillId="0" borderId="21" xfId="46" applyFont="1" applyBorder="1" applyAlignment="1" applyProtection="1">
      <alignment horizontal="left" indent="1"/>
    </xf>
    <xf numFmtId="0" fontId="3" fillId="0" borderId="25" xfId="46" applyFont="1" applyBorder="1" applyAlignment="1" applyProtection="1">
      <alignment horizontal="left" indent="1"/>
    </xf>
    <xf numFmtId="0" fontId="3" fillId="0" borderId="26" xfId="46" applyFont="1" applyBorder="1" applyAlignment="1" applyProtection="1">
      <alignment horizontal="left" indent="1"/>
    </xf>
    <xf numFmtId="167" fontId="3" fillId="0" borderId="21" xfId="46" applyNumberFormat="1" applyFont="1" applyBorder="1" applyAlignment="1" applyProtection="1">
      <alignment horizontal="left" indent="1"/>
    </xf>
    <xf numFmtId="167" fontId="3" fillId="0" borderId="25" xfId="46" applyNumberFormat="1" applyFont="1" applyBorder="1" applyAlignment="1" applyProtection="1">
      <alignment horizontal="left" indent="1"/>
    </xf>
    <xf numFmtId="167" fontId="3" fillId="0" borderId="26" xfId="46" applyNumberFormat="1" applyFont="1" applyBorder="1" applyAlignment="1" applyProtection="1">
      <alignment horizontal="left" indent="1"/>
    </xf>
    <xf numFmtId="0" fontId="67" fillId="0" borderId="22" xfId="46" applyFont="1" applyBorder="1" applyAlignment="1" applyProtection="1">
      <alignment horizontal="left"/>
    </xf>
    <xf numFmtId="0" fontId="67" fillId="0" borderId="23" xfId="46" applyFont="1" applyBorder="1" applyAlignment="1" applyProtection="1">
      <alignment horizontal="left"/>
    </xf>
    <xf numFmtId="0" fontId="67" fillId="0" borderId="24" xfId="46" applyFont="1" applyBorder="1" applyAlignment="1" applyProtection="1">
      <alignment horizontal="left"/>
    </xf>
    <xf numFmtId="165" fontId="3" fillId="0" borderId="21" xfId="46" applyNumberFormat="1" applyFont="1" applyBorder="1" applyAlignment="1" applyProtection="1">
      <alignment horizontal="left" indent="1"/>
    </xf>
    <xf numFmtId="165" fontId="3" fillId="0" borderId="25" xfId="46" applyNumberFormat="1" applyFont="1" applyBorder="1" applyAlignment="1" applyProtection="1">
      <alignment horizontal="left" indent="1"/>
    </xf>
    <xf numFmtId="165" fontId="3" fillId="0" borderId="26" xfId="46" applyNumberFormat="1" applyFont="1" applyBorder="1" applyAlignment="1" applyProtection="1">
      <alignment horizontal="left" indent="1"/>
    </xf>
    <xf numFmtId="0" fontId="0" fillId="0" borderId="25" xfId="0" applyBorder="1" applyAlignment="1">
      <alignment horizontal="left"/>
    </xf>
    <xf numFmtId="4" fontId="42" fillId="31" borderId="168" xfId="46" applyNumberFormat="1" applyFont="1" applyFill="1" applyBorder="1" applyAlignment="1">
      <alignment horizontal="center" vertical="center" wrapText="1"/>
    </xf>
    <xf numFmtId="4" fontId="42" fillId="31" borderId="169" xfId="46" applyNumberFormat="1" applyFont="1" applyFill="1" applyBorder="1" applyAlignment="1">
      <alignment horizontal="center" vertical="center" wrapText="1"/>
    </xf>
    <xf numFmtId="4" fontId="42" fillId="31" borderId="170" xfId="46" applyNumberFormat="1" applyFont="1" applyFill="1" applyBorder="1" applyAlignment="1">
      <alignment horizontal="center" vertical="center" wrapText="1"/>
    </xf>
    <xf numFmtId="49" fontId="31" fillId="0" borderId="129" xfId="46" applyNumberFormat="1" applyFont="1" applyBorder="1" applyAlignment="1" applyProtection="1">
      <alignment horizontal="center" vertical="center"/>
      <protection locked="0"/>
    </xf>
    <xf numFmtId="49" fontId="31" fillId="0" borderId="63" xfId="46" applyNumberFormat="1" applyFont="1" applyBorder="1" applyAlignment="1" applyProtection="1">
      <alignment horizontal="center" vertical="center"/>
      <protection locked="0"/>
    </xf>
    <xf numFmtId="0" fontId="3" fillId="30" borderId="135" xfId="46" applyFont="1" applyFill="1" applyBorder="1" applyAlignment="1" applyProtection="1">
      <alignment horizontal="center" vertical="top" wrapText="1"/>
    </xf>
    <xf numFmtId="0" fontId="3" fillId="30" borderId="136" xfId="46" applyFont="1" applyFill="1" applyBorder="1" applyAlignment="1" applyProtection="1">
      <alignment horizontal="center" vertical="top" wrapText="1"/>
    </xf>
    <xf numFmtId="0" fontId="3" fillId="30" borderId="129" xfId="46" applyFont="1" applyFill="1" applyBorder="1" applyAlignment="1" applyProtection="1">
      <alignment horizontal="left" vertical="top" wrapText="1"/>
    </xf>
    <xf numFmtId="0" fontId="3" fillId="30" borderId="63" xfId="46" applyFont="1" applyFill="1" applyBorder="1" applyAlignment="1" applyProtection="1">
      <alignment horizontal="left" vertical="top" wrapText="1"/>
    </xf>
    <xf numFmtId="0" fontId="3" fillId="30" borderId="130" xfId="46" applyFont="1" applyFill="1" applyBorder="1" applyAlignment="1" applyProtection="1">
      <alignment horizontal="left" vertical="top" wrapText="1"/>
    </xf>
    <xf numFmtId="1" fontId="42" fillId="30" borderId="129" xfId="46" applyNumberFormat="1" applyFont="1" applyFill="1" applyBorder="1" applyAlignment="1" applyProtection="1">
      <alignment horizontal="center" vertical="center" wrapText="1"/>
      <protection locked="0"/>
    </xf>
    <xf numFmtId="1" fontId="42" fillId="30" borderId="130" xfId="46" applyNumberFormat="1" applyFont="1" applyFill="1" applyBorder="1" applyAlignment="1" applyProtection="1">
      <alignment horizontal="center" vertical="center" wrapText="1"/>
      <protection locked="0"/>
    </xf>
    <xf numFmtId="0" fontId="42" fillId="30" borderId="129" xfId="46" applyFont="1" applyFill="1" applyBorder="1" applyAlignment="1" applyProtection="1">
      <alignment horizontal="center" vertical="center" wrapText="1"/>
    </xf>
    <xf numFmtId="0" fontId="42" fillId="30" borderId="130" xfId="46" applyFont="1" applyFill="1" applyBorder="1" applyAlignment="1" applyProtection="1">
      <alignment horizontal="center" vertical="center" wrapText="1"/>
    </xf>
    <xf numFmtId="0" fontId="3" fillId="30" borderId="133" xfId="46" applyFont="1" applyFill="1" applyBorder="1" applyAlignment="1" applyProtection="1">
      <alignment horizontal="left" vertical="top" wrapText="1"/>
    </xf>
    <xf numFmtId="0" fontId="3" fillId="30" borderId="71" xfId="46" applyFont="1" applyFill="1" applyBorder="1" applyAlignment="1" applyProtection="1">
      <alignment horizontal="left" vertical="top" wrapText="1"/>
    </xf>
    <xf numFmtId="0" fontId="3" fillId="30" borderId="70" xfId="46" applyFont="1" applyFill="1" applyBorder="1" applyAlignment="1" applyProtection="1">
      <alignment horizontal="left" vertical="top" wrapText="1"/>
    </xf>
    <xf numFmtId="0" fontId="3" fillId="30" borderId="129" xfId="46" applyFont="1" applyFill="1" applyBorder="1" applyAlignment="1" applyProtection="1">
      <alignment horizontal="left" vertical="top" wrapText="1"/>
      <protection locked="0"/>
    </xf>
    <xf numFmtId="0" fontId="3" fillId="30" borderId="63" xfId="46" applyFont="1" applyFill="1" applyBorder="1" applyAlignment="1" applyProtection="1">
      <alignment horizontal="left" vertical="top" wrapText="1"/>
      <protection locked="0"/>
    </xf>
    <xf numFmtId="0" fontId="3" fillId="30" borderId="130" xfId="46" applyFont="1" applyFill="1" applyBorder="1" applyAlignment="1" applyProtection="1">
      <alignment horizontal="left" vertical="top" wrapText="1"/>
      <protection locked="0"/>
    </xf>
    <xf numFmtId="167" fontId="31" fillId="0" borderId="158" xfId="46" applyNumberFormat="1" applyFont="1" applyBorder="1" applyAlignment="1" applyProtection="1">
      <alignment horizontal="center" vertical="center" wrapText="1"/>
    </xf>
    <xf numFmtId="167" fontId="31" fillId="0" borderId="63" xfId="46" applyNumberFormat="1" applyFont="1" applyBorder="1" applyAlignment="1" applyProtection="1">
      <alignment horizontal="center" vertical="center" wrapText="1"/>
    </xf>
    <xf numFmtId="167" fontId="31" fillId="0" borderId="130" xfId="46" applyNumberFormat="1" applyFont="1" applyBorder="1" applyAlignment="1" applyProtection="1">
      <alignment horizontal="center" vertical="center" wrapText="1"/>
    </xf>
    <xf numFmtId="0" fontId="3" fillId="30" borderId="64" xfId="46" applyFont="1" applyFill="1" applyBorder="1" applyAlignment="1" applyProtection="1">
      <alignment horizontal="left" vertical="top" wrapText="1"/>
    </xf>
    <xf numFmtId="0" fontId="33" fillId="0" borderId="129" xfId="46" applyFont="1" applyBorder="1" applyAlignment="1">
      <alignment horizontal="left" indent="1"/>
    </xf>
    <xf numFmtId="0" fontId="33" fillId="0" borderId="63" xfId="46" applyFont="1" applyBorder="1" applyAlignment="1">
      <alignment horizontal="left" indent="1"/>
    </xf>
    <xf numFmtId="0" fontId="33" fillId="0" borderId="130" xfId="46" applyFont="1" applyBorder="1" applyAlignment="1">
      <alignment horizontal="left" indent="1"/>
    </xf>
    <xf numFmtId="0" fontId="30" fillId="0" borderId="129" xfId="46" applyFont="1" applyBorder="1" applyAlignment="1">
      <alignment horizontal="left"/>
    </xf>
    <xf numFmtId="0" fontId="30" fillId="0" borderId="63" xfId="46" applyFont="1" applyBorder="1" applyAlignment="1">
      <alignment horizontal="left"/>
    </xf>
    <xf numFmtId="0" fontId="35" fillId="31" borderId="155" xfId="46" applyFont="1" applyFill="1" applyBorder="1" applyAlignment="1">
      <alignment horizontal="center" vertical="center"/>
    </xf>
    <xf numFmtId="0" fontId="35" fillId="31" borderId="153" xfId="46" applyFont="1" applyFill="1" applyBorder="1" applyAlignment="1">
      <alignment horizontal="center" vertical="center"/>
    </xf>
    <xf numFmtId="0" fontId="35" fillId="31" borderId="156" xfId="46" applyFont="1" applyFill="1" applyBorder="1" applyAlignment="1">
      <alignment horizontal="center" vertical="center"/>
    </xf>
    <xf numFmtId="165" fontId="2" fillId="30" borderId="129" xfId="46" applyNumberFormat="1" applyFont="1" applyFill="1" applyBorder="1" applyAlignment="1">
      <alignment horizontal="left" indent="1"/>
    </xf>
    <xf numFmtId="165" fontId="2" fillId="30" borderId="63" xfId="46" applyNumberFormat="1" applyFont="1" applyFill="1" applyBorder="1" applyAlignment="1">
      <alignment horizontal="left" indent="1"/>
    </xf>
    <xf numFmtId="165" fontId="2" fillId="30" borderId="130" xfId="46" applyNumberFormat="1" applyFont="1" applyFill="1" applyBorder="1" applyAlignment="1">
      <alignment horizontal="left" indent="1"/>
    </xf>
    <xf numFmtId="0" fontId="30" fillId="30" borderId="137" xfId="46" applyFont="1" applyFill="1" applyBorder="1" applyAlignment="1">
      <alignment horizontal="left"/>
    </xf>
    <xf numFmtId="0" fontId="30" fillId="30" borderId="63" xfId="46" applyFont="1" applyFill="1" applyBorder="1" applyAlignment="1">
      <alignment horizontal="left"/>
    </xf>
    <xf numFmtId="0" fontId="30" fillId="30" borderId="130" xfId="46" applyFont="1" applyFill="1" applyBorder="1" applyAlignment="1">
      <alignment horizontal="left"/>
    </xf>
    <xf numFmtId="0" fontId="2" fillId="30" borderId="129" xfId="46" applyFont="1" applyFill="1" applyBorder="1" applyAlignment="1">
      <alignment horizontal="left" indent="1"/>
    </xf>
    <xf numFmtId="0" fontId="2" fillId="30" borderId="63" xfId="46" applyFont="1" applyFill="1" applyBorder="1" applyAlignment="1">
      <alignment horizontal="left" indent="1"/>
    </xf>
    <xf numFmtId="0" fontId="2" fillId="30" borderId="130" xfId="46" applyFont="1" applyFill="1" applyBorder="1" applyAlignment="1">
      <alignment horizontal="left" indent="1"/>
    </xf>
    <xf numFmtId="0" fontId="30" fillId="30" borderId="129" xfId="46" applyFont="1" applyFill="1" applyBorder="1" applyAlignment="1">
      <alignment horizontal="left"/>
    </xf>
    <xf numFmtId="165" fontId="0" fillId="0" borderId="0" xfId="0" applyNumberFormat="1" applyAlignment="1">
      <alignment horizontal="left"/>
    </xf>
    <xf numFmtId="0" fontId="41" fillId="31" borderId="129" xfId="46" applyFont="1" applyFill="1" applyBorder="1" applyAlignment="1">
      <alignment horizontal="center" vertical="center" wrapText="1"/>
    </xf>
    <xf numFmtId="0" fontId="41" fillId="31" borderId="130" xfId="46" applyFont="1" applyFill="1" applyBorder="1" applyAlignment="1">
      <alignment horizontal="center" vertical="center" wrapText="1"/>
    </xf>
    <xf numFmtId="0" fontId="3" fillId="30" borderId="133" xfId="46" applyFont="1" applyFill="1" applyBorder="1" applyAlignment="1" applyProtection="1">
      <alignment horizontal="left" vertical="top" wrapText="1"/>
      <protection locked="0"/>
    </xf>
    <xf numFmtId="0" fontId="3" fillId="30" borderId="71" xfId="46" applyFont="1" applyFill="1" applyBorder="1" applyAlignment="1" applyProtection="1">
      <alignment horizontal="left" vertical="top" wrapText="1"/>
      <protection locked="0"/>
    </xf>
    <xf numFmtId="0" fontId="3" fillId="30" borderId="70" xfId="46" applyFont="1" applyFill="1" applyBorder="1" applyAlignment="1" applyProtection="1">
      <alignment horizontal="left" vertical="top" wrapText="1"/>
      <protection locked="0"/>
    </xf>
    <xf numFmtId="1" fontId="42" fillId="30" borderId="157" xfId="46" applyNumberFormat="1" applyFont="1" applyFill="1" applyBorder="1" applyAlignment="1" applyProtection="1">
      <alignment horizontal="center" vertical="center" wrapText="1"/>
    </xf>
    <xf numFmtId="0" fontId="33" fillId="31" borderId="137" xfId="46" applyFont="1" applyFill="1" applyBorder="1" applyAlignment="1">
      <alignment horizontal="center" vertical="center" wrapText="1"/>
    </xf>
    <xf numFmtId="0" fontId="33" fillId="31" borderId="63" xfId="46" applyFont="1" applyFill="1" applyBorder="1" applyAlignment="1">
      <alignment horizontal="center" vertical="center" wrapText="1"/>
    </xf>
    <xf numFmtId="0" fontId="33" fillId="31" borderId="130" xfId="46" applyFont="1" applyFill="1" applyBorder="1" applyAlignment="1">
      <alignment horizontal="center" vertical="center" wrapText="1"/>
    </xf>
    <xf numFmtId="0" fontId="0" fillId="0" borderId="165" xfId="0" applyFill="1" applyBorder="1" applyAlignment="1">
      <alignment horizontal="center"/>
    </xf>
    <xf numFmtId="0" fontId="0" fillId="0" borderId="166" xfId="0" applyFill="1" applyBorder="1" applyAlignment="1">
      <alignment horizontal="center"/>
    </xf>
    <xf numFmtId="0" fontId="0" fillId="0" borderId="171" xfId="0" applyFill="1" applyBorder="1" applyAlignment="1">
      <alignment horizontal="center"/>
    </xf>
    <xf numFmtId="0" fontId="3" fillId="0" borderId="172" xfId="46" applyFont="1" applyBorder="1" applyAlignment="1">
      <alignment horizontal="left"/>
    </xf>
    <xf numFmtId="0" fontId="3" fillId="0" borderId="173" xfId="46" applyFont="1" applyBorder="1" applyAlignment="1">
      <alignment horizontal="left"/>
    </xf>
    <xf numFmtId="0" fontId="3" fillId="0" borderId="44" xfId="46" applyFont="1" applyBorder="1" applyAlignment="1">
      <alignment horizontal="left"/>
    </xf>
    <xf numFmtId="0" fontId="0" fillId="0" borderId="174" xfId="0" applyFill="1" applyBorder="1" applyAlignment="1">
      <alignment horizontal="center"/>
    </xf>
    <xf numFmtId="0" fontId="0" fillId="0" borderId="0" xfId="0" applyFill="1" applyBorder="1" applyAlignment="1">
      <alignment horizontal="center"/>
    </xf>
    <xf numFmtId="0" fontId="0" fillId="0" borderId="175" xfId="0" applyFill="1" applyBorder="1" applyAlignment="1">
      <alignment horizontal="center"/>
    </xf>
    <xf numFmtId="0" fontId="3" fillId="0" borderId="176" xfId="46" applyFont="1" applyBorder="1" applyAlignment="1">
      <alignment horizontal="center"/>
    </xf>
    <xf numFmtId="0" fontId="3" fillId="0" borderId="49" xfId="46" applyFont="1" applyBorder="1" applyAlignment="1">
      <alignment horizontal="center"/>
    </xf>
    <xf numFmtId="0" fontId="3" fillId="0" borderId="177" xfId="46" applyFont="1" applyBorder="1" applyAlignment="1">
      <alignment horizontal="center"/>
    </xf>
    <xf numFmtId="1" fontId="66" fillId="0" borderId="38" xfId="46" applyNumberFormat="1" applyFont="1" applyBorder="1" applyAlignment="1">
      <alignment horizontal="center"/>
    </xf>
    <xf numFmtId="0" fontId="66" fillId="0" borderId="39" xfId="46" applyFont="1" applyBorder="1" applyAlignment="1">
      <alignment horizontal="center"/>
    </xf>
    <xf numFmtId="0" fontId="29" fillId="0" borderId="44" xfId="0" applyFont="1" applyBorder="1" applyAlignment="1">
      <alignment horizontal="center"/>
    </xf>
    <xf numFmtId="0" fontId="0" fillId="0" borderId="129" xfId="0" applyFill="1" applyBorder="1" applyAlignment="1">
      <alignment horizontal="center"/>
    </xf>
    <xf numFmtId="0" fontId="0" fillId="0" borderId="63" xfId="0" applyFill="1" applyBorder="1" applyAlignment="1">
      <alignment horizontal="center"/>
    </xf>
    <xf numFmtId="0" fontId="0" fillId="0" borderId="130" xfId="0" applyFill="1" applyBorder="1" applyAlignment="1">
      <alignment horizontal="center"/>
    </xf>
    <xf numFmtId="0" fontId="2" fillId="30" borderId="133" xfId="46" applyFont="1" applyFill="1" applyBorder="1" applyAlignment="1">
      <alignment horizontal="left" indent="1"/>
    </xf>
    <xf numFmtId="0" fontId="2" fillId="30" borderId="71" xfId="46" applyFont="1" applyFill="1" applyBorder="1" applyAlignment="1">
      <alignment horizontal="left" indent="1"/>
    </xf>
    <xf numFmtId="0" fontId="2" fillId="30" borderId="70" xfId="46" applyFont="1" applyFill="1" applyBorder="1" applyAlignment="1">
      <alignment horizontal="left" indent="1"/>
    </xf>
    <xf numFmtId="0" fontId="33" fillId="31" borderId="66" xfId="46" applyFont="1" applyFill="1" applyBorder="1" applyAlignment="1">
      <alignment horizontal="center" vertical="center" wrapText="1"/>
    </xf>
    <xf numFmtId="0" fontId="33" fillId="31" borderId="139" xfId="46" applyFont="1" applyFill="1" applyBorder="1" applyAlignment="1">
      <alignment horizontal="center" vertical="center" wrapText="1"/>
    </xf>
    <xf numFmtId="0" fontId="39" fillId="0" borderId="133" xfId="46" applyFont="1" applyFill="1" applyBorder="1" applyAlignment="1">
      <alignment horizontal="left" vertical="top"/>
    </xf>
    <xf numFmtId="0" fontId="39" fillId="0" borderId="71" xfId="46" applyFont="1" applyFill="1" applyBorder="1" applyAlignment="1">
      <alignment horizontal="left" vertical="top"/>
    </xf>
    <xf numFmtId="0" fontId="39" fillId="0" borderId="34" xfId="46" applyFont="1" applyFill="1" applyBorder="1" applyAlignment="1">
      <alignment horizontal="left" vertical="top"/>
    </xf>
    <xf numFmtId="0" fontId="38" fillId="0" borderId="133" xfId="46" applyFont="1" applyFill="1" applyBorder="1" applyAlignment="1">
      <alignment horizontal="left" vertical="top"/>
    </xf>
    <xf numFmtId="0" fontId="38" fillId="0" borderId="71" xfId="46" applyFont="1" applyFill="1" applyBorder="1" applyAlignment="1">
      <alignment horizontal="left" vertical="top"/>
    </xf>
    <xf numFmtId="0" fontId="39" fillId="0" borderId="140" xfId="46" applyFont="1" applyFill="1" applyBorder="1" applyAlignment="1">
      <alignment horizontal="left" vertical="top"/>
    </xf>
    <xf numFmtId="0" fontId="39" fillId="0" borderId="141" xfId="46" applyFont="1" applyFill="1" applyBorder="1" applyAlignment="1">
      <alignment horizontal="left" vertical="top"/>
    </xf>
    <xf numFmtId="0" fontId="39" fillId="0" borderId="179" xfId="46" applyFont="1" applyFill="1" applyBorder="1" applyAlignment="1">
      <alignment horizontal="left" vertical="top"/>
    </xf>
    <xf numFmtId="0" fontId="39" fillId="0" borderId="142" xfId="46" applyFont="1" applyFill="1" applyBorder="1" applyAlignment="1">
      <alignment horizontal="left" vertical="top"/>
    </xf>
    <xf numFmtId="0" fontId="2" fillId="30" borderId="143" xfId="46" applyFont="1" applyFill="1" applyBorder="1" applyAlignment="1">
      <alignment horizontal="left" indent="1"/>
    </xf>
    <xf numFmtId="165" fontId="2" fillId="30" borderId="129" xfId="46" applyNumberFormat="1" applyFont="1" applyFill="1" applyBorder="1" applyAlignment="1">
      <alignment horizontal="left" vertical="center" indent="1"/>
    </xf>
    <xf numFmtId="165" fontId="2" fillId="30" borderId="63" xfId="46" applyNumberFormat="1" applyFont="1" applyFill="1" applyBorder="1" applyAlignment="1">
      <alignment horizontal="left" vertical="center" indent="1"/>
    </xf>
    <xf numFmtId="165" fontId="2" fillId="30" borderId="143" xfId="46" applyNumberFormat="1" applyFont="1" applyFill="1" applyBorder="1" applyAlignment="1">
      <alignment horizontal="left" vertical="center" indent="1"/>
    </xf>
    <xf numFmtId="0" fontId="30" fillId="30" borderId="133" xfId="46" applyFont="1" applyFill="1" applyBorder="1" applyAlignment="1">
      <alignment horizontal="left"/>
    </xf>
    <xf numFmtId="0" fontId="30" fillId="30" borderId="71" xfId="46" applyFont="1" applyFill="1" applyBorder="1" applyAlignment="1">
      <alignment horizontal="left"/>
    </xf>
    <xf numFmtId="0" fontId="64" fillId="0" borderId="146" xfId="46" applyFont="1" applyBorder="1" applyAlignment="1">
      <alignment horizontal="center"/>
    </xf>
    <xf numFmtId="0" fontId="64" fillId="0" borderId="147" xfId="46" applyFont="1" applyBorder="1" applyAlignment="1">
      <alignment horizontal="center"/>
    </xf>
    <xf numFmtId="0" fontId="64" fillId="0" borderId="148" xfId="46" applyFont="1" applyBorder="1" applyAlignment="1">
      <alignment horizontal="center"/>
    </xf>
    <xf numFmtId="0" fontId="31" fillId="0" borderId="149" xfId="0" applyFont="1" applyBorder="1" applyAlignment="1">
      <alignment horizontal="center"/>
    </xf>
    <xf numFmtId="0" fontId="31" fillId="0" borderId="150" xfId="0" applyFont="1" applyBorder="1" applyAlignment="1">
      <alignment horizontal="center"/>
    </xf>
    <xf numFmtId="0" fontId="31" fillId="0" borderId="151" xfId="0" applyFont="1" applyBorder="1" applyAlignment="1">
      <alignment horizontal="center"/>
    </xf>
    <xf numFmtId="0" fontId="35" fillId="31" borderId="152" xfId="46" applyFont="1" applyFill="1" applyBorder="1" applyAlignment="1">
      <alignment horizontal="center" vertical="center"/>
    </xf>
    <xf numFmtId="0" fontId="35" fillId="31" borderId="154" xfId="46" applyFont="1" applyFill="1" applyBorder="1" applyAlignment="1">
      <alignment horizontal="center" vertical="center"/>
    </xf>
    <xf numFmtId="0" fontId="47" fillId="0" borderId="137" xfId="46" applyFont="1" applyBorder="1" applyAlignment="1">
      <alignment horizontal="left"/>
    </xf>
    <xf numFmtId="0" fontId="47" fillId="0" borderId="63" xfId="46" applyFont="1" applyBorder="1" applyAlignment="1">
      <alignment horizontal="left"/>
    </xf>
    <xf numFmtId="0" fontId="47" fillId="0" borderId="130" xfId="46" applyFont="1" applyBorder="1" applyAlignment="1">
      <alignment horizontal="left"/>
    </xf>
    <xf numFmtId="0" fontId="33" fillId="0" borderId="143" xfId="46" applyFont="1" applyBorder="1" applyAlignment="1">
      <alignment horizontal="left" indent="1"/>
    </xf>
    <xf numFmtId="0" fontId="39" fillId="0" borderId="138" xfId="46" applyFont="1" applyFill="1" applyBorder="1" applyAlignment="1">
      <alignment horizontal="left" vertical="top"/>
    </xf>
    <xf numFmtId="0" fontId="33" fillId="31" borderId="129" xfId="46" applyFont="1" applyFill="1" applyBorder="1" applyAlignment="1">
      <alignment horizontal="center" vertical="center" wrapText="1"/>
    </xf>
    <xf numFmtId="0" fontId="30" fillId="30" borderId="138" xfId="46" applyFont="1" applyFill="1" applyBorder="1" applyAlignment="1">
      <alignment horizontal="left"/>
    </xf>
    <xf numFmtId="0" fontId="30" fillId="30" borderId="70" xfId="46" applyFont="1" applyFill="1" applyBorder="1" applyAlignment="1">
      <alignment horizontal="left"/>
    </xf>
    <xf numFmtId="0" fontId="1" fillId="31" borderId="135" xfId="46" applyFont="1" applyFill="1" applyBorder="1" applyAlignment="1">
      <alignment horizontal="center" vertical="center" wrapText="1"/>
    </xf>
    <xf numFmtId="0" fontId="1" fillId="31" borderId="136" xfId="46" applyFont="1" applyFill="1" applyBorder="1" applyAlignment="1">
      <alignment horizontal="center" vertical="center" wrapText="1"/>
    </xf>
    <xf numFmtId="0" fontId="33" fillId="31" borderId="64" xfId="46" applyFont="1" applyFill="1" applyBorder="1" applyAlignment="1">
      <alignment horizontal="center" vertical="center" wrapText="1"/>
    </xf>
    <xf numFmtId="49" fontId="31" fillId="0" borderId="129" xfId="0" applyNumberFormat="1" applyFont="1" applyFill="1" applyBorder="1" applyAlignment="1" applyProtection="1">
      <alignment horizontal="center" vertical="center"/>
      <protection locked="0"/>
    </xf>
    <xf numFmtId="49" fontId="31" fillId="0" borderId="130" xfId="0" applyNumberFormat="1" applyFont="1" applyFill="1" applyBorder="1" applyAlignment="1" applyProtection="1">
      <alignment horizontal="center" vertical="center"/>
      <protection locked="0"/>
    </xf>
    <xf numFmtId="164" fontId="31" fillId="0" borderId="129" xfId="0" applyNumberFormat="1" applyFont="1" applyFill="1" applyBorder="1" applyAlignment="1" applyProtection="1">
      <alignment horizontal="center" vertical="center"/>
      <protection locked="0"/>
    </xf>
    <xf numFmtId="164" fontId="31" fillId="0" borderId="130" xfId="0" applyNumberFormat="1" applyFont="1" applyFill="1" applyBorder="1" applyAlignment="1" applyProtection="1">
      <alignment horizontal="center" vertical="center"/>
      <protection locked="0"/>
    </xf>
    <xf numFmtId="164" fontId="31" fillId="0" borderId="129" xfId="46" applyNumberFormat="1" applyFont="1" applyBorder="1" applyAlignment="1" applyProtection="1">
      <alignment horizontal="center" vertical="center"/>
    </xf>
    <xf numFmtId="164" fontId="31" fillId="0" borderId="130" xfId="46" applyNumberFormat="1" applyFont="1" applyBorder="1" applyAlignment="1" applyProtection="1">
      <alignment horizontal="center" vertical="center"/>
    </xf>
    <xf numFmtId="165" fontId="2" fillId="30" borderId="144" xfId="46" applyNumberFormat="1" applyFont="1" applyFill="1" applyBorder="1" applyAlignment="1">
      <alignment horizontal="left" vertical="center" indent="1"/>
    </xf>
    <xf numFmtId="165" fontId="2" fillId="30" borderId="34" xfId="46" applyNumberFormat="1" applyFont="1" applyFill="1" applyBorder="1" applyAlignment="1">
      <alignment horizontal="left" vertical="center" indent="1"/>
    </xf>
    <xf numFmtId="165" fontId="2" fillId="30" borderId="145" xfId="46" applyNumberFormat="1" applyFont="1" applyFill="1" applyBorder="1" applyAlignment="1">
      <alignment horizontal="left" vertical="center" indent="1"/>
    </xf>
    <xf numFmtId="0" fontId="33" fillId="31" borderId="160" xfId="46" applyFont="1" applyFill="1" applyBorder="1" applyAlignment="1">
      <alignment horizontal="center" vertical="center" wrapText="1"/>
    </xf>
    <xf numFmtId="0" fontId="33" fillId="31" borderId="163" xfId="46" applyFont="1" applyFill="1" applyBorder="1" applyAlignment="1">
      <alignment horizontal="center" vertical="center" wrapText="1"/>
    </xf>
    <xf numFmtId="167" fontId="31" fillId="0" borderId="129" xfId="46" applyNumberFormat="1" applyFont="1" applyBorder="1" applyAlignment="1">
      <alignment horizontal="center" vertical="center"/>
    </xf>
    <xf numFmtId="167" fontId="31" fillId="0" borderId="164" xfId="46" applyNumberFormat="1" applyFont="1" applyBorder="1" applyAlignment="1">
      <alignment horizontal="center" vertical="center"/>
    </xf>
    <xf numFmtId="0" fontId="53" fillId="0" borderId="162" xfId="46" applyFont="1" applyBorder="1" applyAlignment="1">
      <alignment horizontal="center" vertical="center"/>
    </xf>
    <xf numFmtId="0" fontId="53" fillId="0" borderId="34" xfId="46" applyFont="1" applyBorder="1" applyAlignment="1">
      <alignment horizontal="center" vertical="center"/>
    </xf>
    <xf numFmtId="0" fontId="53" fillId="0" borderId="145" xfId="46" applyFont="1" applyBorder="1" applyAlignment="1">
      <alignment horizontal="center" vertical="center"/>
    </xf>
    <xf numFmtId="0" fontId="36" fillId="0" borderId="129" xfId="46" applyNumberFormat="1" applyFont="1" applyFill="1" applyBorder="1" applyAlignment="1">
      <alignment horizontal="center"/>
    </xf>
    <xf numFmtId="0" fontId="36" fillId="0" borderId="63" xfId="46" applyNumberFormat="1" applyFont="1" applyFill="1" applyBorder="1" applyAlignment="1">
      <alignment horizontal="center"/>
    </xf>
    <xf numFmtId="0" fontId="36" fillId="0" borderId="130" xfId="46" applyNumberFormat="1" applyFont="1" applyFill="1" applyBorder="1" applyAlignment="1">
      <alignment horizontal="center"/>
    </xf>
    <xf numFmtId="0" fontId="33" fillId="31" borderId="62" xfId="46" applyFont="1" applyFill="1" applyBorder="1" applyAlignment="1">
      <alignment horizontal="center" vertical="center" wrapText="1"/>
    </xf>
    <xf numFmtId="0" fontId="0" fillId="0" borderId="137" xfId="0" applyFill="1" applyBorder="1" applyAlignment="1">
      <alignment horizontal="center"/>
    </xf>
    <xf numFmtId="0" fontId="33" fillId="31" borderId="61" xfId="46" applyFont="1" applyFill="1" applyBorder="1" applyAlignment="1">
      <alignment horizontal="center" vertical="center"/>
    </xf>
    <xf numFmtId="0" fontId="33" fillId="31" borderId="62" xfId="46" applyFont="1" applyFill="1" applyBorder="1" applyAlignment="1">
      <alignment horizontal="center" vertical="center"/>
    </xf>
    <xf numFmtId="0" fontId="33" fillId="31" borderId="139" xfId="46" applyFont="1" applyFill="1" applyBorder="1" applyAlignment="1">
      <alignment horizontal="center" vertical="center"/>
    </xf>
    <xf numFmtId="49" fontId="31" fillId="0" borderId="137" xfId="0" applyNumberFormat="1" applyFont="1" applyFill="1" applyBorder="1" applyAlignment="1" applyProtection="1">
      <alignment horizontal="center" vertical="center"/>
      <protection locked="0"/>
    </xf>
    <xf numFmtId="49" fontId="31" fillId="0" borderId="63" xfId="0" applyNumberFormat="1" applyFont="1" applyFill="1" applyBorder="1" applyAlignment="1" applyProtection="1">
      <alignment horizontal="center" vertical="center"/>
      <protection locked="0"/>
    </xf>
    <xf numFmtId="0" fontId="33" fillId="31" borderId="68" xfId="46" applyFont="1" applyFill="1" applyBorder="1" applyAlignment="1" applyProtection="1">
      <alignment horizontal="center" vertical="center" wrapText="1"/>
    </xf>
    <xf numFmtId="0" fontId="33" fillId="31" borderId="68" xfId="46" applyFont="1" applyFill="1" applyBorder="1" applyAlignment="1" applyProtection="1">
      <alignment horizontal="center" vertical="center"/>
    </xf>
    <xf numFmtId="0" fontId="33" fillId="31" borderId="161" xfId="46" applyFont="1" applyFill="1" applyBorder="1" applyAlignment="1" applyProtection="1">
      <alignment horizontal="center" vertical="center"/>
    </xf>
    <xf numFmtId="0" fontId="33" fillId="31" borderId="66" xfId="46" applyFont="1" applyFill="1" applyBorder="1" applyAlignment="1">
      <alignment horizontal="center" vertical="center"/>
    </xf>
    <xf numFmtId="44" fontId="1" fillId="0" borderId="63" xfId="29" applyFont="1" applyBorder="1" applyAlignment="1" applyProtection="1">
      <alignment horizontal="center" vertical="center"/>
      <protection locked="0"/>
    </xf>
    <xf numFmtId="44" fontId="1" fillId="0" borderId="159" xfId="29" applyFont="1" applyBorder="1" applyAlignment="1" applyProtection="1">
      <alignment horizontal="center" vertical="center"/>
      <protection locked="0"/>
    </xf>
    <xf numFmtId="0" fontId="0" fillId="0" borderId="146" xfId="0" applyBorder="1" applyAlignment="1">
      <alignment horizontal="center"/>
    </xf>
    <xf numFmtId="0" fontId="0" fillId="0" borderId="147" xfId="0" applyBorder="1" applyAlignment="1">
      <alignment horizontal="center"/>
    </xf>
    <xf numFmtId="0" fontId="0" fillId="0" borderId="148" xfId="0" applyBorder="1" applyAlignment="1">
      <alignment horizontal="center"/>
    </xf>
    <xf numFmtId="49" fontId="1" fillId="0" borderId="129" xfId="46" applyNumberFormat="1" applyFont="1" applyBorder="1" applyAlignment="1" applyProtection="1">
      <alignment horizontal="center" vertical="center" wrapText="1"/>
      <protection locked="0"/>
    </xf>
    <xf numFmtId="49" fontId="1" fillId="0" borderId="63" xfId="46" applyNumberFormat="1" applyFont="1" applyBorder="1" applyAlignment="1" applyProtection="1">
      <alignment horizontal="center" vertical="center" wrapText="1"/>
      <protection locked="0"/>
    </xf>
    <xf numFmtId="49" fontId="1" fillId="0" borderId="130" xfId="46" applyNumberFormat="1" applyFont="1" applyBorder="1" applyAlignment="1" applyProtection="1">
      <alignment horizontal="center" vertical="center" wrapText="1"/>
      <protection locked="0"/>
    </xf>
    <xf numFmtId="0" fontId="3" fillId="0" borderId="131" xfId="46" applyFont="1" applyBorder="1" applyAlignment="1">
      <alignment horizontal="center"/>
    </xf>
    <xf numFmtId="0" fontId="3" fillId="0" borderId="62" xfId="46" applyFont="1" applyBorder="1" applyAlignment="1">
      <alignment horizontal="center"/>
    </xf>
    <xf numFmtId="0" fontId="3" fillId="0" borderId="132" xfId="46" applyFont="1" applyBorder="1" applyAlignment="1">
      <alignment horizontal="center"/>
    </xf>
    <xf numFmtId="0" fontId="42" fillId="30" borderId="133" xfId="46" applyFont="1" applyFill="1" applyBorder="1" applyAlignment="1" applyProtection="1">
      <alignment horizontal="center" vertical="center" wrapText="1"/>
    </xf>
    <xf numFmtId="0" fontId="42" fillId="30" borderId="70" xfId="46" applyFont="1" applyFill="1" applyBorder="1" applyAlignment="1" applyProtection="1">
      <alignment horizontal="center" vertical="center" wrapText="1"/>
    </xf>
    <xf numFmtId="1" fontId="42" fillId="30" borderId="133" xfId="46" applyNumberFormat="1" applyFont="1" applyFill="1" applyBorder="1" applyAlignment="1" applyProtection="1">
      <alignment horizontal="center" vertical="center" wrapText="1"/>
      <protection locked="0"/>
    </xf>
    <xf numFmtId="1" fontId="42" fillId="30" borderId="70" xfId="46" applyNumberFormat="1" applyFont="1" applyFill="1" applyBorder="1" applyAlignment="1" applyProtection="1">
      <alignment horizontal="center" vertical="center" wrapText="1"/>
      <protection locked="0"/>
    </xf>
    <xf numFmtId="0" fontId="3" fillId="30" borderId="134" xfId="46" applyFont="1" applyFill="1" applyBorder="1" applyAlignment="1" applyProtection="1">
      <alignment horizontal="left" vertical="top" wrapText="1"/>
    </xf>
    <xf numFmtId="4" fontId="30" fillId="31" borderId="165" xfId="46" applyNumberFormat="1" applyFont="1" applyFill="1" applyBorder="1" applyAlignment="1">
      <alignment vertical="center" wrapText="1"/>
    </xf>
    <xf numFmtId="4" fontId="30" fillId="31" borderId="166" xfId="46" applyNumberFormat="1" applyFont="1" applyFill="1" applyBorder="1" applyAlignment="1">
      <alignment vertical="center" wrapText="1"/>
    </xf>
    <xf numFmtId="4" fontId="30" fillId="31" borderId="167" xfId="46" applyNumberFormat="1" applyFont="1" applyFill="1" applyBorder="1" applyAlignment="1">
      <alignment vertical="center" wrapText="1"/>
    </xf>
    <xf numFmtId="1" fontId="42" fillId="30" borderId="157" xfId="46" applyNumberFormat="1" applyFont="1" applyFill="1" applyBorder="1" applyAlignment="1" applyProtection="1">
      <alignment horizontal="center" vertical="center" wrapText="1"/>
      <protection locked="0"/>
    </xf>
    <xf numFmtId="44" fontId="1" fillId="0" borderId="129" xfId="29" applyFont="1" applyBorder="1" applyAlignment="1" applyProtection="1">
      <alignment horizontal="center" vertical="center"/>
      <protection locked="0"/>
    </xf>
    <xf numFmtId="44" fontId="1" fillId="0" borderId="130" xfId="29" applyFont="1" applyBorder="1" applyAlignment="1" applyProtection="1">
      <alignment horizontal="center" vertical="center"/>
      <protection locked="0"/>
    </xf>
    <xf numFmtId="0" fontId="41" fillId="32" borderId="0" xfId="0" applyFont="1" applyFill="1" applyAlignment="1">
      <alignment horizontal="center"/>
    </xf>
    <xf numFmtId="0" fontId="30" fillId="30" borderId="146" xfId="46" applyFont="1" applyFill="1" applyBorder="1" applyAlignment="1">
      <alignment horizontal="left"/>
    </xf>
    <xf numFmtId="0" fontId="30" fillId="30" borderId="147" xfId="46" applyFont="1" applyFill="1" applyBorder="1" applyAlignment="1">
      <alignment horizontal="left"/>
    </xf>
    <xf numFmtId="0" fontId="30" fillId="30" borderId="148" xfId="46" applyFont="1" applyFill="1" applyBorder="1" applyAlignment="1">
      <alignment horizontal="left"/>
    </xf>
  </cellXfs>
  <cellStyles count="5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0" xfId="28" xr:uid="{00000000-0005-0000-0000-00001B000000}"/>
    <cellStyle name="Currency" xfId="29" builtinId="4"/>
    <cellStyle name="Currency 2" xfId="30" xr:uid="{00000000-0005-0000-0000-00001D000000}"/>
    <cellStyle name="Currency0" xfId="31" xr:uid="{00000000-0005-0000-0000-00001E000000}"/>
    <cellStyle name="Date" xfId="32" xr:uid="{00000000-0005-0000-0000-00001F000000}"/>
    <cellStyle name="Explanatory Text" xfId="33" builtinId="53" customBuiltin="1"/>
    <cellStyle name="Fixed" xfId="34" xr:uid="{00000000-0005-0000-0000-000021000000}"/>
    <cellStyle name="Good" xfId="35" builtinId="26" customBuiltin="1"/>
    <cellStyle name="Heading 1" xfId="36" builtinId="16" customBuiltin="1"/>
    <cellStyle name="Heading 2" xfId="37" builtinId="17" customBuiltin="1"/>
    <cellStyle name="Heading 3" xfId="38" builtinId="18" customBuiltin="1"/>
    <cellStyle name="Heading 4" xfId="39" builtinId="19" customBuiltin="1"/>
    <cellStyle name="Hyperlink" xfId="40" builtinId="8"/>
    <cellStyle name="Input" xfId="41" builtinId="20" customBuiltin="1"/>
    <cellStyle name="Linked Cell" xfId="42" builtinId="24" customBuiltin="1"/>
    <cellStyle name="Neutral" xfId="43" builtinId="28" customBuiltin="1"/>
    <cellStyle name="Normal" xfId="0" builtinId="0"/>
    <cellStyle name="Normal 2" xfId="44" xr:uid="{00000000-0005-0000-0000-00002C000000}"/>
    <cellStyle name="Normal 3" xfId="45" xr:uid="{00000000-0005-0000-0000-00002D000000}"/>
    <cellStyle name="Normal_OJT - EXAMPLE #1 - Agreement - FIRMNAME-2013-100" xfId="46" xr:uid="{00000000-0005-0000-0000-00002E000000}"/>
    <cellStyle name="Note" xfId="47" builtinId="10" customBuiltin="1"/>
    <cellStyle name="Output" xfId="48" builtinId="21" customBuiltin="1"/>
    <cellStyle name="Percent" xfId="49" builtinId="5"/>
    <cellStyle name="Percent 2" xfId="50" xr:uid="{00000000-0005-0000-0000-000032000000}"/>
    <cellStyle name="Title" xfId="51" builtinId="15" customBuiltin="1"/>
    <cellStyle name="Total" xfId="52" builtinId="25" customBuiltin="1"/>
    <cellStyle name="Warning Text" xfId="53" builtinId="11" customBuiltin="1"/>
  </cellStyles>
  <dxfs count="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200025</xdr:colOff>
      <xdr:row>26</xdr:row>
      <xdr:rowOff>142875</xdr:rowOff>
    </xdr:from>
    <xdr:to>
      <xdr:col>3</xdr:col>
      <xdr:colOff>400050</xdr:colOff>
      <xdr:row>37</xdr:row>
      <xdr:rowOff>104775</xdr:rowOff>
    </xdr:to>
    <xdr:sp macro="" textlink="">
      <xdr:nvSpPr>
        <xdr:cNvPr id="2709" name="Line 1">
          <a:extLst>
            <a:ext uri="{FF2B5EF4-FFF2-40B4-BE49-F238E27FC236}">
              <a16:creationId xmlns:a16="http://schemas.microsoft.com/office/drawing/2014/main" id="{00000000-0008-0000-0000-0000950A0000}"/>
            </a:ext>
          </a:extLst>
        </xdr:cNvPr>
        <xdr:cNvSpPr>
          <a:spLocks noChangeShapeType="1"/>
        </xdr:cNvSpPr>
      </xdr:nvSpPr>
      <xdr:spPr bwMode="auto">
        <a:xfrm>
          <a:off x="800100" y="5667375"/>
          <a:ext cx="2609850" cy="2181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257175</xdr:colOff>
      <xdr:row>46</xdr:row>
      <xdr:rowOff>104775</xdr:rowOff>
    </xdr:from>
    <xdr:to>
      <xdr:col>3</xdr:col>
      <xdr:colOff>400050</xdr:colOff>
      <xdr:row>56</xdr:row>
      <xdr:rowOff>104775</xdr:rowOff>
    </xdr:to>
    <xdr:sp macro="" textlink="">
      <xdr:nvSpPr>
        <xdr:cNvPr id="2710" name="Line 2">
          <a:extLst>
            <a:ext uri="{FF2B5EF4-FFF2-40B4-BE49-F238E27FC236}">
              <a16:creationId xmlns:a16="http://schemas.microsoft.com/office/drawing/2014/main" id="{00000000-0008-0000-0000-0000960A0000}"/>
            </a:ext>
          </a:extLst>
        </xdr:cNvPr>
        <xdr:cNvSpPr>
          <a:spLocks noChangeShapeType="1"/>
        </xdr:cNvSpPr>
      </xdr:nvSpPr>
      <xdr:spPr bwMode="auto">
        <a:xfrm>
          <a:off x="857250" y="9705975"/>
          <a:ext cx="2552700" cy="2019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66</xdr:row>
      <xdr:rowOff>123825</xdr:rowOff>
    </xdr:from>
    <xdr:to>
      <xdr:col>3</xdr:col>
      <xdr:colOff>400050</xdr:colOff>
      <xdr:row>75</xdr:row>
      <xdr:rowOff>104775</xdr:rowOff>
    </xdr:to>
    <xdr:sp macro="" textlink="">
      <xdr:nvSpPr>
        <xdr:cNvPr id="2711" name="Line 4">
          <a:extLst>
            <a:ext uri="{FF2B5EF4-FFF2-40B4-BE49-F238E27FC236}">
              <a16:creationId xmlns:a16="http://schemas.microsoft.com/office/drawing/2014/main" id="{00000000-0008-0000-0000-0000970A0000}"/>
            </a:ext>
          </a:extLst>
        </xdr:cNvPr>
        <xdr:cNvSpPr>
          <a:spLocks noChangeShapeType="1"/>
        </xdr:cNvSpPr>
      </xdr:nvSpPr>
      <xdr:spPr bwMode="auto">
        <a:xfrm>
          <a:off x="885825" y="13801725"/>
          <a:ext cx="252412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409575</xdr:colOff>
      <xdr:row>36</xdr:row>
      <xdr:rowOff>19050</xdr:rowOff>
    </xdr:from>
    <xdr:to>
      <xdr:col>4</xdr:col>
      <xdr:colOff>57150</xdr:colOff>
      <xdr:row>38</xdr:row>
      <xdr:rowOff>47625</xdr:rowOff>
    </xdr:to>
    <xdr:sp macro="" textlink="">
      <xdr:nvSpPr>
        <xdr:cNvPr id="2712" name="Oval 4">
          <a:extLst>
            <a:ext uri="{FF2B5EF4-FFF2-40B4-BE49-F238E27FC236}">
              <a16:creationId xmlns:a16="http://schemas.microsoft.com/office/drawing/2014/main" id="{00000000-0008-0000-0000-0000980A0000}"/>
            </a:ext>
          </a:extLst>
        </xdr:cNvPr>
        <xdr:cNvSpPr>
          <a:spLocks noChangeArrowheads="1"/>
        </xdr:cNvSpPr>
      </xdr:nvSpPr>
      <xdr:spPr bwMode="auto">
        <a:xfrm>
          <a:off x="3419475" y="7562850"/>
          <a:ext cx="257175" cy="428625"/>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419100</xdr:colOff>
      <xdr:row>55</xdr:row>
      <xdr:rowOff>19050</xdr:rowOff>
    </xdr:from>
    <xdr:to>
      <xdr:col>4</xdr:col>
      <xdr:colOff>66675</xdr:colOff>
      <xdr:row>57</xdr:row>
      <xdr:rowOff>47625</xdr:rowOff>
    </xdr:to>
    <xdr:sp macro="" textlink="">
      <xdr:nvSpPr>
        <xdr:cNvPr id="2713" name="Oval 5">
          <a:extLst>
            <a:ext uri="{FF2B5EF4-FFF2-40B4-BE49-F238E27FC236}">
              <a16:creationId xmlns:a16="http://schemas.microsoft.com/office/drawing/2014/main" id="{00000000-0008-0000-0000-0000990A0000}"/>
            </a:ext>
          </a:extLst>
        </xdr:cNvPr>
        <xdr:cNvSpPr>
          <a:spLocks noChangeArrowheads="1"/>
        </xdr:cNvSpPr>
      </xdr:nvSpPr>
      <xdr:spPr bwMode="auto">
        <a:xfrm>
          <a:off x="3429000" y="11439525"/>
          <a:ext cx="257175" cy="428625"/>
        </a:xfrm>
        <a:prstGeom prst="ellipse">
          <a:avLst/>
        </a:prstGeom>
        <a:solidFill>
          <a:srgbClr val="FFFFFF">
            <a:alpha val="0"/>
          </a:srgbClr>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119809" name="Text Box 1">
          <a:extLst>
            <a:ext uri="{FF2B5EF4-FFF2-40B4-BE49-F238E27FC236}">
              <a16:creationId xmlns:a16="http://schemas.microsoft.com/office/drawing/2014/main" id="{00000000-0008-0000-0500-000001D40100}"/>
            </a:ext>
          </a:extLst>
        </xdr:cNvPr>
        <xdr:cNvSpPr txBox="1">
          <a:spLocks noChangeArrowheads="1"/>
        </xdr:cNvSpPr>
      </xdr:nvSpPr>
      <xdr:spPr bwMode="auto">
        <a:xfrm>
          <a:off x="144780" y="3268980"/>
          <a:ext cx="7322820" cy="68580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B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11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57150</xdr:colOff>
      <xdr:row>16</xdr:row>
      <xdr:rowOff>142875</xdr:rowOff>
    </xdr:from>
    <xdr:to>
      <xdr:col>1</xdr:col>
      <xdr:colOff>5591175</xdr:colOff>
      <xdr:row>40</xdr:row>
      <xdr:rowOff>19050</xdr:rowOff>
    </xdr:to>
    <xdr:pic>
      <xdr:nvPicPr>
        <xdr:cNvPr id="25015" name="Picture 1">
          <a:extLst>
            <a:ext uri="{FF2B5EF4-FFF2-40B4-BE49-F238E27FC236}">
              <a16:creationId xmlns:a16="http://schemas.microsoft.com/office/drawing/2014/main" id="{00000000-0008-0000-1400-0000B76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519" b="10281"/>
        <a:stretch>
          <a:fillRect/>
        </a:stretch>
      </xdr:blipFill>
      <xdr:spPr bwMode="auto">
        <a:xfrm>
          <a:off x="142875" y="3629025"/>
          <a:ext cx="5534025" cy="3762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1</xdr:col>
      <xdr:colOff>76200</xdr:colOff>
      <xdr:row>45</xdr:row>
      <xdr:rowOff>104775</xdr:rowOff>
    </xdr:from>
    <xdr:to>
      <xdr:col>1</xdr:col>
      <xdr:colOff>5514975</xdr:colOff>
      <xdr:row>64</xdr:row>
      <xdr:rowOff>95250</xdr:rowOff>
    </xdr:to>
    <xdr:pic>
      <xdr:nvPicPr>
        <xdr:cNvPr id="25016" name="Picture 1">
          <a:extLst>
            <a:ext uri="{FF2B5EF4-FFF2-40B4-BE49-F238E27FC236}">
              <a16:creationId xmlns:a16="http://schemas.microsoft.com/office/drawing/2014/main" id="{00000000-0008-0000-1400-0000B86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 y="8210550"/>
          <a:ext cx="5438775" cy="306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57150</xdr:colOff>
      <xdr:row>103</xdr:row>
      <xdr:rowOff>142875</xdr:rowOff>
    </xdr:from>
    <xdr:to>
      <xdr:col>1</xdr:col>
      <xdr:colOff>5534025</xdr:colOff>
      <xdr:row>122</xdr:row>
      <xdr:rowOff>142875</xdr:rowOff>
    </xdr:to>
    <xdr:pic>
      <xdr:nvPicPr>
        <xdr:cNvPr id="25017" name="Picture 2">
          <a:extLst>
            <a:ext uri="{FF2B5EF4-FFF2-40B4-BE49-F238E27FC236}">
              <a16:creationId xmlns:a16="http://schemas.microsoft.com/office/drawing/2014/main" id="{00000000-0008-0000-1400-0000B961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875" y="17811750"/>
          <a:ext cx="5476875" cy="3076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38100</xdr:colOff>
      <xdr:row>72</xdr:row>
      <xdr:rowOff>66675</xdr:rowOff>
    </xdr:from>
    <xdr:to>
      <xdr:col>1</xdr:col>
      <xdr:colOff>5457825</xdr:colOff>
      <xdr:row>95</xdr:row>
      <xdr:rowOff>114300</xdr:rowOff>
    </xdr:to>
    <xdr:pic>
      <xdr:nvPicPr>
        <xdr:cNvPr id="25018" name="Picture 5">
          <a:extLst>
            <a:ext uri="{FF2B5EF4-FFF2-40B4-BE49-F238E27FC236}">
              <a16:creationId xmlns:a16="http://schemas.microsoft.com/office/drawing/2014/main" id="{00000000-0008-0000-1400-0000BA6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t="-1364" r="20309" b="28181"/>
        <a:stretch>
          <a:fillRect/>
        </a:stretch>
      </xdr:blipFill>
      <xdr:spPr bwMode="auto">
        <a:xfrm>
          <a:off x="123825" y="12630150"/>
          <a:ext cx="5419725" cy="3771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819150</xdr:colOff>
      <xdr:row>16</xdr:row>
      <xdr:rowOff>0</xdr:rowOff>
    </xdr:from>
    <xdr:to>
      <xdr:col>1</xdr:col>
      <xdr:colOff>1009650</xdr:colOff>
      <xdr:row>17</xdr:row>
      <xdr:rowOff>95250</xdr:rowOff>
    </xdr:to>
    <xdr:sp macro="" textlink="">
      <xdr:nvSpPr>
        <xdr:cNvPr id="25019" name="Line 10">
          <a:extLst>
            <a:ext uri="{FF2B5EF4-FFF2-40B4-BE49-F238E27FC236}">
              <a16:creationId xmlns:a16="http://schemas.microsoft.com/office/drawing/2014/main" id="{00000000-0008-0000-1400-0000BB610000}"/>
            </a:ext>
          </a:extLst>
        </xdr:cNvPr>
        <xdr:cNvSpPr>
          <a:spLocks noChangeShapeType="1"/>
        </xdr:cNvSpPr>
      </xdr:nvSpPr>
      <xdr:spPr bwMode="auto">
        <a:xfrm>
          <a:off x="904875" y="3486150"/>
          <a:ext cx="19050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1209675</xdr:colOff>
      <xdr:row>15</xdr:row>
      <xdr:rowOff>152400</xdr:rowOff>
    </xdr:from>
    <xdr:to>
      <xdr:col>1</xdr:col>
      <xdr:colOff>1257300</xdr:colOff>
      <xdr:row>19</xdr:row>
      <xdr:rowOff>0</xdr:rowOff>
    </xdr:to>
    <xdr:sp macro="" textlink="">
      <xdr:nvSpPr>
        <xdr:cNvPr id="25020" name="Line 11">
          <a:extLst>
            <a:ext uri="{FF2B5EF4-FFF2-40B4-BE49-F238E27FC236}">
              <a16:creationId xmlns:a16="http://schemas.microsoft.com/office/drawing/2014/main" id="{00000000-0008-0000-1400-0000BC610000}"/>
            </a:ext>
          </a:extLst>
        </xdr:cNvPr>
        <xdr:cNvSpPr>
          <a:spLocks noChangeShapeType="1"/>
        </xdr:cNvSpPr>
      </xdr:nvSpPr>
      <xdr:spPr bwMode="auto">
        <a:xfrm>
          <a:off x="1295400" y="3476625"/>
          <a:ext cx="47625" cy="495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1552575</xdr:colOff>
      <xdr:row>15</xdr:row>
      <xdr:rowOff>152400</xdr:rowOff>
    </xdr:from>
    <xdr:to>
      <xdr:col>1</xdr:col>
      <xdr:colOff>1990725</xdr:colOff>
      <xdr:row>20</xdr:row>
      <xdr:rowOff>66675</xdr:rowOff>
    </xdr:to>
    <xdr:sp macro="" textlink="">
      <xdr:nvSpPr>
        <xdr:cNvPr id="25021" name="Line 12">
          <a:extLst>
            <a:ext uri="{FF2B5EF4-FFF2-40B4-BE49-F238E27FC236}">
              <a16:creationId xmlns:a16="http://schemas.microsoft.com/office/drawing/2014/main" id="{00000000-0008-0000-1400-0000BD610000}"/>
            </a:ext>
          </a:extLst>
        </xdr:cNvPr>
        <xdr:cNvSpPr>
          <a:spLocks noChangeShapeType="1"/>
        </xdr:cNvSpPr>
      </xdr:nvSpPr>
      <xdr:spPr bwMode="auto">
        <a:xfrm>
          <a:off x="1638300" y="3476625"/>
          <a:ext cx="438150" cy="723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171450</xdr:colOff>
      <xdr:row>14</xdr:row>
      <xdr:rowOff>0</xdr:rowOff>
    </xdr:from>
    <xdr:to>
      <xdr:col>1</xdr:col>
      <xdr:colOff>2495550</xdr:colOff>
      <xdr:row>29</xdr:row>
      <xdr:rowOff>38100</xdr:rowOff>
    </xdr:to>
    <xdr:sp macro="" textlink="">
      <xdr:nvSpPr>
        <xdr:cNvPr id="25022" name="Line 13">
          <a:extLst>
            <a:ext uri="{FF2B5EF4-FFF2-40B4-BE49-F238E27FC236}">
              <a16:creationId xmlns:a16="http://schemas.microsoft.com/office/drawing/2014/main" id="{00000000-0008-0000-1400-0000BE610000}"/>
            </a:ext>
          </a:extLst>
        </xdr:cNvPr>
        <xdr:cNvSpPr>
          <a:spLocks noChangeShapeType="1"/>
        </xdr:cNvSpPr>
      </xdr:nvSpPr>
      <xdr:spPr bwMode="auto">
        <a:xfrm>
          <a:off x="257175" y="3162300"/>
          <a:ext cx="2324100" cy="2466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419100</xdr:colOff>
      <xdr:row>44</xdr:row>
      <xdr:rowOff>0</xdr:rowOff>
    </xdr:from>
    <xdr:to>
      <xdr:col>1</xdr:col>
      <xdr:colOff>695325</xdr:colOff>
      <xdr:row>46</xdr:row>
      <xdr:rowOff>38100</xdr:rowOff>
    </xdr:to>
    <xdr:sp macro="" textlink="">
      <xdr:nvSpPr>
        <xdr:cNvPr id="25023" name="Line 14">
          <a:extLst>
            <a:ext uri="{FF2B5EF4-FFF2-40B4-BE49-F238E27FC236}">
              <a16:creationId xmlns:a16="http://schemas.microsoft.com/office/drawing/2014/main" id="{00000000-0008-0000-1400-0000BF610000}"/>
            </a:ext>
          </a:extLst>
        </xdr:cNvPr>
        <xdr:cNvSpPr>
          <a:spLocks noChangeShapeType="1"/>
        </xdr:cNvSpPr>
      </xdr:nvSpPr>
      <xdr:spPr bwMode="auto">
        <a:xfrm flipH="1">
          <a:off x="504825" y="7943850"/>
          <a:ext cx="276225" cy="3619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1933575</xdr:colOff>
      <xdr:row>44</xdr:row>
      <xdr:rowOff>0</xdr:rowOff>
    </xdr:from>
    <xdr:to>
      <xdr:col>1</xdr:col>
      <xdr:colOff>4324350</xdr:colOff>
      <xdr:row>47</xdr:row>
      <xdr:rowOff>95250</xdr:rowOff>
    </xdr:to>
    <xdr:sp macro="" textlink="">
      <xdr:nvSpPr>
        <xdr:cNvPr id="25024" name="Line 15">
          <a:extLst>
            <a:ext uri="{FF2B5EF4-FFF2-40B4-BE49-F238E27FC236}">
              <a16:creationId xmlns:a16="http://schemas.microsoft.com/office/drawing/2014/main" id="{00000000-0008-0000-1400-0000C0610000}"/>
            </a:ext>
          </a:extLst>
        </xdr:cNvPr>
        <xdr:cNvSpPr>
          <a:spLocks noChangeShapeType="1"/>
        </xdr:cNvSpPr>
      </xdr:nvSpPr>
      <xdr:spPr bwMode="auto">
        <a:xfrm>
          <a:off x="2019300" y="7943850"/>
          <a:ext cx="2390775" cy="5810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2581275</xdr:colOff>
      <xdr:row>43</xdr:row>
      <xdr:rowOff>152400</xdr:rowOff>
    </xdr:from>
    <xdr:to>
      <xdr:col>1</xdr:col>
      <xdr:colOff>4381500</xdr:colOff>
      <xdr:row>52</xdr:row>
      <xdr:rowOff>9525</xdr:rowOff>
    </xdr:to>
    <xdr:sp macro="" textlink="">
      <xdr:nvSpPr>
        <xdr:cNvPr id="25025" name="Line 16">
          <a:extLst>
            <a:ext uri="{FF2B5EF4-FFF2-40B4-BE49-F238E27FC236}">
              <a16:creationId xmlns:a16="http://schemas.microsoft.com/office/drawing/2014/main" id="{00000000-0008-0000-1400-0000C1610000}"/>
            </a:ext>
          </a:extLst>
        </xdr:cNvPr>
        <xdr:cNvSpPr>
          <a:spLocks noChangeShapeType="1"/>
        </xdr:cNvSpPr>
      </xdr:nvSpPr>
      <xdr:spPr bwMode="auto">
        <a:xfrm>
          <a:off x="2667000" y="7934325"/>
          <a:ext cx="1800225" cy="1314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3324225</xdr:colOff>
      <xdr:row>44</xdr:row>
      <xdr:rowOff>0</xdr:rowOff>
    </xdr:from>
    <xdr:to>
      <xdr:col>1</xdr:col>
      <xdr:colOff>4981575</xdr:colOff>
      <xdr:row>52</xdr:row>
      <xdr:rowOff>9525</xdr:rowOff>
    </xdr:to>
    <xdr:sp macro="" textlink="">
      <xdr:nvSpPr>
        <xdr:cNvPr id="25026" name="Line 17">
          <a:extLst>
            <a:ext uri="{FF2B5EF4-FFF2-40B4-BE49-F238E27FC236}">
              <a16:creationId xmlns:a16="http://schemas.microsoft.com/office/drawing/2014/main" id="{00000000-0008-0000-1400-0000C2610000}"/>
            </a:ext>
          </a:extLst>
        </xdr:cNvPr>
        <xdr:cNvSpPr>
          <a:spLocks noChangeShapeType="1"/>
        </xdr:cNvSpPr>
      </xdr:nvSpPr>
      <xdr:spPr bwMode="auto">
        <a:xfrm>
          <a:off x="3409950" y="7943850"/>
          <a:ext cx="1657350" cy="1304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247650</xdr:colOff>
      <xdr:row>68</xdr:row>
      <xdr:rowOff>142875</xdr:rowOff>
    </xdr:from>
    <xdr:to>
      <xdr:col>1</xdr:col>
      <xdr:colOff>4057650</xdr:colOff>
      <xdr:row>88</xdr:row>
      <xdr:rowOff>133350</xdr:rowOff>
    </xdr:to>
    <xdr:sp macro="" textlink="">
      <xdr:nvSpPr>
        <xdr:cNvPr id="25027" name="Line 18">
          <a:extLst>
            <a:ext uri="{FF2B5EF4-FFF2-40B4-BE49-F238E27FC236}">
              <a16:creationId xmlns:a16="http://schemas.microsoft.com/office/drawing/2014/main" id="{00000000-0008-0000-1400-0000C3610000}"/>
            </a:ext>
          </a:extLst>
        </xdr:cNvPr>
        <xdr:cNvSpPr>
          <a:spLocks noChangeShapeType="1"/>
        </xdr:cNvSpPr>
      </xdr:nvSpPr>
      <xdr:spPr bwMode="auto">
        <a:xfrm flipH="1">
          <a:off x="333375" y="11896725"/>
          <a:ext cx="3810000" cy="3390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819150</xdr:colOff>
      <xdr:row>71</xdr:row>
      <xdr:rowOff>152400</xdr:rowOff>
    </xdr:from>
    <xdr:to>
      <xdr:col>1</xdr:col>
      <xdr:colOff>1266825</xdr:colOff>
      <xdr:row>74</xdr:row>
      <xdr:rowOff>0</xdr:rowOff>
    </xdr:to>
    <xdr:sp macro="" textlink="">
      <xdr:nvSpPr>
        <xdr:cNvPr id="25028" name="Line 19">
          <a:extLst>
            <a:ext uri="{FF2B5EF4-FFF2-40B4-BE49-F238E27FC236}">
              <a16:creationId xmlns:a16="http://schemas.microsoft.com/office/drawing/2014/main" id="{00000000-0008-0000-1400-0000C4610000}"/>
            </a:ext>
          </a:extLst>
        </xdr:cNvPr>
        <xdr:cNvSpPr>
          <a:spLocks noChangeShapeType="1"/>
        </xdr:cNvSpPr>
      </xdr:nvSpPr>
      <xdr:spPr bwMode="auto">
        <a:xfrm>
          <a:off x="904875" y="12553950"/>
          <a:ext cx="44767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1219200</xdr:colOff>
      <xdr:row>71</xdr:row>
      <xdr:rowOff>152400</xdr:rowOff>
    </xdr:from>
    <xdr:to>
      <xdr:col>1</xdr:col>
      <xdr:colOff>1428750</xdr:colOff>
      <xdr:row>75</xdr:row>
      <xdr:rowOff>95250</xdr:rowOff>
    </xdr:to>
    <xdr:sp macro="" textlink="">
      <xdr:nvSpPr>
        <xdr:cNvPr id="25029" name="Line 20">
          <a:extLst>
            <a:ext uri="{FF2B5EF4-FFF2-40B4-BE49-F238E27FC236}">
              <a16:creationId xmlns:a16="http://schemas.microsoft.com/office/drawing/2014/main" id="{00000000-0008-0000-1400-0000C5610000}"/>
            </a:ext>
          </a:extLst>
        </xdr:cNvPr>
        <xdr:cNvSpPr>
          <a:spLocks noChangeShapeType="1"/>
        </xdr:cNvSpPr>
      </xdr:nvSpPr>
      <xdr:spPr bwMode="auto">
        <a:xfrm>
          <a:off x="1304925" y="12553950"/>
          <a:ext cx="209550" cy="5905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1562100</xdr:colOff>
      <xdr:row>72</xdr:row>
      <xdr:rowOff>9525</xdr:rowOff>
    </xdr:from>
    <xdr:to>
      <xdr:col>1</xdr:col>
      <xdr:colOff>2495550</xdr:colOff>
      <xdr:row>75</xdr:row>
      <xdr:rowOff>95250</xdr:rowOff>
    </xdr:to>
    <xdr:sp macro="" textlink="">
      <xdr:nvSpPr>
        <xdr:cNvPr id="25030" name="Line 21">
          <a:extLst>
            <a:ext uri="{FF2B5EF4-FFF2-40B4-BE49-F238E27FC236}">
              <a16:creationId xmlns:a16="http://schemas.microsoft.com/office/drawing/2014/main" id="{00000000-0008-0000-1400-0000C6610000}"/>
            </a:ext>
          </a:extLst>
        </xdr:cNvPr>
        <xdr:cNvSpPr>
          <a:spLocks noChangeShapeType="1"/>
        </xdr:cNvSpPr>
      </xdr:nvSpPr>
      <xdr:spPr bwMode="auto">
        <a:xfrm>
          <a:off x="1647825" y="12573000"/>
          <a:ext cx="933450"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400050</xdr:colOff>
      <xdr:row>102</xdr:row>
      <xdr:rowOff>152400</xdr:rowOff>
    </xdr:from>
    <xdr:to>
      <xdr:col>1</xdr:col>
      <xdr:colOff>685800</xdr:colOff>
      <xdr:row>104</xdr:row>
      <xdr:rowOff>38100</xdr:rowOff>
    </xdr:to>
    <xdr:sp macro="" textlink="">
      <xdr:nvSpPr>
        <xdr:cNvPr id="25031" name="Line 23">
          <a:extLst>
            <a:ext uri="{FF2B5EF4-FFF2-40B4-BE49-F238E27FC236}">
              <a16:creationId xmlns:a16="http://schemas.microsoft.com/office/drawing/2014/main" id="{00000000-0008-0000-1400-0000C7610000}"/>
            </a:ext>
          </a:extLst>
        </xdr:cNvPr>
        <xdr:cNvSpPr>
          <a:spLocks noChangeShapeType="1"/>
        </xdr:cNvSpPr>
      </xdr:nvSpPr>
      <xdr:spPr bwMode="auto">
        <a:xfrm flipH="1">
          <a:off x="485775" y="17659350"/>
          <a:ext cx="285750" cy="2095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1943100</xdr:colOff>
      <xdr:row>102</xdr:row>
      <xdr:rowOff>152400</xdr:rowOff>
    </xdr:from>
    <xdr:to>
      <xdr:col>1</xdr:col>
      <xdr:colOff>4305300</xdr:colOff>
      <xdr:row>105</xdr:row>
      <xdr:rowOff>133350</xdr:rowOff>
    </xdr:to>
    <xdr:sp macro="" textlink="">
      <xdr:nvSpPr>
        <xdr:cNvPr id="25032" name="Line 24">
          <a:extLst>
            <a:ext uri="{FF2B5EF4-FFF2-40B4-BE49-F238E27FC236}">
              <a16:creationId xmlns:a16="http://schemas.microsoft.com/office/drawing/2014/main" id="{00000000-0008-0000-1400-0000C8610000}"/>
            </a:ext>
          </a:extLst>
        </xdr:cNvPr>
        <xdr:cNvSpPr>
          <a:spLocks noChangeShapeType="1"/>
        </xdr:cNvSpPr>
      </xdr:nvSpPr>
      <xdr:spPr bwMode="auto">
        <a:xfrm>
          <a:off x="2028825" y="17659350"/>
          <a:ext cx="236220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2609850</xdr:colOff>
      <xdr:row>102</xdr:row>
      <xdr:rowOff>152400</xdr:rowOff>
    </xdr:from>
    <xdr:to>
      <xdr:col>1</xdr:col>
      <xdr:colOff>4362450</xdr:colOff>
      <xdr:row>107</xdr:row>
      <xdr:rowOff>28575</xdr:rowOff>
    </xdr:to>
    <xdr:sp macro="" textlink="">
      <xdr:nvSpPr>
        <xdr:cNvPr id="25033" name="Line 25">
          <a:extLst>
            <a:ext uri="{FF2B5EF4-FFF2-40B4-BE49-F238E27FC236}">
              <a16:creationId xmlns:a16="http://schemas.microsoft.com/office/drawing/2014/main" id="{00000000-0008-0000-1400-0000C9610000}"/>
            </a:ext>
          </a:extLst>
        </xdr:cNvPr>
        <xdr:cNvSpPr>
          <a:spLocks noChangeShapeType="1"/>
        </xdr:cNvSpPr>
      </xdr:nvSpPr>
      <xdr:spPr bwMode="auto">
        <a:xfrm>
          <a:off x="2695575" y="17659350"/>
          <a:ext cx="175260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3438525</xdr:colOff>
      <xdr:row>102</xdr:row>
      <xdr:rowOff>152400</xdr:rowOff>
    </xdr:from>
    <xdr:to>
      <xdr:col>1</xdr:col>
      <xdr:colOff>4343400</xdr:colOff>
      <xdr:row>107</xdr:row>
      <xdr:rowOff>104775</xdr:rowOff>
    </xdr:to>
    <xdr:sp macro="" textlink="">
      <xdr:nvSpPr>
        <xdr:cNvPr id="25034" name="Line 26">
          <a:extLst>
            <a:ext uri="{FF2B5EF4-FFF2-40B4-BE49-F238E27FC236}">
              <a16:creationId xmlns:a16="http://schemas.microsoft.com/office/drawing/2014/main" id="{00000000-0008-0000-1400-0000CA610000}"/>
            </a:ext>
          </a:extLst>
        </xdr:cNvPr>
        <xdr:cNvSpPr>
          <a:spLocks noChangeShapeType="1"/>
        </xdr:cNvSpPr>
      </xdr:nvSpPr>
      <xdr:spPr bwMode="auto">
        <a:xfrm>
          <a:off x="3524250" y="17659350"/>
          <a:ext cx="904875" cy="76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4.xml"/><Relationship Id="rId4" Type="http://schemas.openxmlformats.org/officeDocument/2006/relationships/printerSettings" Target="../printerSettings/printerSettings3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printerSettings" Target="../printerSettings/printerSettings4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5.xml"/><Relationship Id="rId4" Type="http://schemas.openxmlformats.org/officeDocument/2006/relationships/printerSettings" Target="../printerSettings/printerSettings48.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5" Type="http://schemas.openxmlformats.org/officeDocument/2006/relationships/drawing" Target="../drawings/drawing6.xml"/><Relationship Id="rId4" Type="http://schemas.openxmlformats.org/officeDocument/2006/relationships/printerSettings" Target="../printerSettings/printerSettings6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printerSettings" Target="../printerSettings/printerSettings6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4" Type="http://schemas.openxmlformats.org/officeDocument/2006/relationships/printerSettings" Target="../printerSettings/printerSettings6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5" Type="http://schemas.openxmlformats.org/officeDocument/2006/relationships/drawing" Target="../drawings/drawing7.xml"/><Relationship Id="rId4" Type="http://schemas.openxmlformats.org/officeDocument/2006/relationships/printerSettings" Target="../printerSettings/printerSettings7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2.xml"/><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3.xml"/><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0"/>
  <sheetViews>
    <sheetView workbookViewId="0">
      <selection activeCell="E10" sqref="E10"/>
    </sheetView>
  </sheetViews>
  <sheetFormatPr defaultRowHeight="12.75" x14ac:dyDescent="0.2"/>
  <cols>
    <col min="1" max="1" width="4.140625" style="153" bestFit="1" customWidth="1"/>
    <col min="2" max="2" width="4.85546875" customWidth="1"/>
    <col min="3" max="3" width="36.140625" customWidth="1"/>
  </cols>
  <sheetData>
    <row r="1" spans="1:6" ht="26.25" x14ac:dyDescent="0.4">
      <c r="A1" s="152" t="s">
        <v>0</v>
      </c>
    </row>
    <row r="2" spans="1:6" x14ac:dyDescent="0.2">
      <c r="B2" s="243"/>
      <c r="C2" s="243"/>
    </row>
    <row r="3" spans="1:6" ht="18.75" x14ac:dyDescent="0.3">
      <c r="A3" s="291" t="s">
        <v>1</v>
      </c>
      <c r="B3" s="291"/>
      <c r="C3" s="159"/>
      <c r="D3" s="159"/>
      <c r="E3" s="159"/>
      <c r="F3" s="159"/>
    </row>
    <row r="4" spans="1:6" ht="18.75" x14ac:dyDescent="0.3">
      <c r="B4" s="292"/>
      <c r="C4" s="158" t="s">
        <v>2</v>
      </c>
    </row>
    <row r="5" spans="1:6" ht="15.75" x14ac:dyDescent="0.25">
      <c r="A5" s="293"/>
      <c r="B5">
        <v>5</v>
      </c>
      <c r="C5" t="s">
        <v>3</v>
      </c>
    </row>
    <row r="6" spans="1:6" ht="15.75" x14ac:dyDescent="0.25">
      <c r="A6" s="293"/>
      <c r="B6">
        <v>4</v>
      </c>
      <c r="C6" t="s">
        <v>4</v>
      </c>
    </row>
    <row r="7" spans="1:6" ht="15.75" x14ac:dyDescent="0.25">
      <c r="A7" s="293"/>
      <c r="B7">
        <v>8</v>
      </c>
      <c r="C7" t="s">
        <v>5</v>
      </c>
    </row>
    <row r="8" spans="1:6" ht="16.5" thickBot="1" x14ac:dyDescent="0.3">
      <c r="A8" s="293"/>
      <c r="B8" s="154">
        <f>SUM(B5:B7)</f>
        <v>17</v>
      </c>
      <c r="C8" t="s">
        <v>6</v>
      </c>
    </row>
    <row r="9" spans="1:6" ht="16.5" thickTop="1" x14ac:dyDescent="0.25">
      <c r="A9" s="293"/>
      <c r="B9" s="294"/>
    </row>
    <row r="10" spans="1:6" ht="15.75" x14ac:dyDescent="0.25">
      <c r="A10" s="293">
        <v>1</v>
      </c>
      <c r="B10" s="243" t="s">
        <v>7</v>
      </c>
      <c r="C10" s="243"/>
      <c r="E10" s="155">
        <v>74</v>
      </c>
    </row>
    <row r="11" spans="1:6" ht="15.75" x14ac:dyDescent="0.25">
      <c r="A11" s="293"/>
      <c r="B11" s="243"/>
      <c r="C11" s="243"/>
      <c r="E11" s="93" t="s">
        <v>8</v>
      </c>
    </row>
    <row r="12" spans="1:6" ht="15.75" x14ac:dyDescent="0.25">
      <c r="A12" s="293">
        <v>2</v>
      </c>
      <c r="B12" s="243" t="s">
        <v>9</v>
      </c>
      <c r="C12" s="243"/>
      <c r="E12" s="156">
        <f>ROUNDDOWN(E10*0.25,0)</f>
        <v>18</v>
      </c>
    </row>
    <row r="13" spans="1:6" ht="15.75" x14ac:dyDescent="0.25">
      <c r="A13" s="293"/>
      <c r="B13" s="243"/>
      <c r="C13" s="243"/>
    </row>
    <row r="14" spans="1:6" ht="15.75" x14ac:dyDescent="0.25">
      <c r="A14" s="293">
        <v>3</v>
      </c>
      <c r="B14" s="295" t="s">
        <v>10</v>
      </c>
      <c r="C14" s="243" t="s">
        <v>11</v>
      </c>
      <c r="D14" s="155">
        <v>1</v>
      </c>
    </row>
    <row r="15" spans="1:6" ht="15.75" x14ac:dyDescent="0.25">
      <c r="A15" s="293"/>
      <c r="B15" s="295" t="s">
        <v>12</v>
      </c>
      <c r="C15" s="243" t="s">
        <v>13</v>
      </c>
      <c r="D15" s="155">
        <v>0</v>
      </c>
    </row>
    <row r="16" spans="1:6" ht="15.75" x14ac:dyDescent="0.25">
      <c r="A16" s="293"/>
      <c r="B16" s="295" t="s">
        <v>14</v>
      </c>
      <c r="C16" s="243" t="s">
        <v>15</v>
      </c>
      <c r="D16" s="155">
        <v>17</v>
      </c>
    </row>
    <row r="17" spans="1:6" ht="15.75" x14ac:dyDescent="0.25">
      <c r="A17" s="293"/>
      <c r="B17" s="296" t="s">
        <v>16</v>
      </c>
      <c r="C17" s="243"/>
      <c r="E17" s="156">
        <f>SUM(D14:D16)</f>
        <v>18</v>
      </c>
    </row>
    <row r="18" spans="1:6" ht="15.75" x14ac:dyDescent="0.25">
      <c r="A18" s="293"/>
      <c r="B18" s="243"/>
      <c r="C18" s="243"/>
      <c r="E18" s="83"/>
    </row>
    <row r="19" spans="1:6" ht="16.5" thickBot="1" x14ac:dyDescent="0.3">
      <c r="A19" s="293">
        <v>4</v>
      </c>
      <c r="B19" s="243" t="s">
        <v>17</v>
      </c>
      <c r="C19" s="243"/>
      <c r="E19" s="157">
        <f>E12-D14-D15-D16</f>
        <v>0</v>
      </c>
    </row>
    <row r="20" spans="1:6" ht="16.5" thickTop="1" x14ac:dyDescent="0.25">
      <c r="A20" s="293"/>
      <c r="B20" s="243"/>
      <c r="C20" s="243"/>
    </row>
    <row r="21" spans="1:6" ht="15.75" x14ac:dyDescent="0.25">
      <c r="A21" s="293"/>
      <c r="B21" s="243"/>
      <c r="C21" s="243"/>
    </row>
    <row r="22" spans="1:6" x14ac:dyDescent="0.2">
      <c r="A22"/>
    </row>
    <row r="23" spans="1:6" ht="18.75" x14ac:dyDescent="0.3">
      <c r="A23" s="291" t="s">
        <v>18</v>
      </c>
      <c r="B23" s="291"/>
      <c r="C23" s="159"/>
      <c r="D23" s="159"/>
      <c r="E23" s="159"/>
      <c r="F23" s="159"/>
    </row>
    <row r="24" spans="1:6" s="86" customFormat="1" ht="18.75" x14ac:dyDescent="0.3">
      <c r="A24" s="297"/>
      <c r="B24" s="297"/>
    </row>
    <row r="25" spans="1:6" ht="18.75" x14ac:dyDescent="0.3">
      <c r="A25" s="292"/>
      <c r="B25" s="292"/>
      <c r="C25" s="158" t="s">
        <v>19</v>
      </c>
    </row>
    <row r="26" spans="1:6" ht="18.75" x14ac:dyDescent="0.3">
      <c r="B26" s="292"/>
      <c r="C26" s="158" t="s">
        <v>20</v>
      </c>
    </row>
    <row r="27" spans="1:6" ht="15.75" x14ac:dyDescent="0.25">
      <c r="A27" s="293"/>
      <c r="B27">
        <v>5</v>
      </c>
      <c r="C27" t="s">
        <v>3</v>
      </c>
    </row>
    <row r="28" spans="1:6" ht="15.75" x14ac:dyDescent="0.25">
      <c r="A28" s="293"/>
      <c r="B28">
        <v>4</v>
      </c>
      <c r="C28" t="s">
        <v>4</v>
      </c>
    </row>
    <row r="29" spans="1:6" ht="15.75" x14ac:dyDescent="0.25">
      <c r="A29" s="293"/>
      <c r="B29">
        <v>8</v>
      </c>
      <c r="C29" t="s">
        <v>5</v>
      </c>
    </row>
    <row r="30" spans="1:6" ht="16.5" thickBot="1" x14ac:dyDescent="0.3">
      <c r="A30" s="293"/>
      <c r="B30" s="154">
        <f>SUM(B27:B29)</f>
        <v>17</v>
      </c>
      <c r="C30" t="s">
        <v>6</v>
      </c>
    </row>
    <row r="31" spans="1:6" ht="16.5" thickTop="1" x14ac:dyDescent="0.25">
      <c r="A31" s="293"/>
      <c r="B31" s="294"/>
    </row>
    <row r="32" spans="1:6" ht="15.75" x14ac:dyDescent="0.25">
      <c r="A32" s="293">
        <v>1</v>
      </c>
      <c r="B32" s="243" t="s">
        <v>7</v>
      </c>
      <c r="C32" s="243"/>
      <c r="E32" s="155">
        <v>74</v>
      </c>
    </row>
    <row r="33" spans="1:6" ht="15.75" x14ac:dyDescent="0.25">
      <c r="A33" s="293"/>
      <c r="B33" s="243"/>
      <c r="C33" s="243"/>
      <c r="E33" s="93" t="s">
        <v>8</v>
      </c>
    </row>
    <row r="34" spans="1:6" ht="15.75" x14ac:dyDescent="0.25">
      <c r="A34" s="293">
        <v>2</v>
      </c>
      <c r="B34" s="243" t="s">
        <v>9</v>
      </c>
      <c r="C34" s="243"/>
      <c r="E34" s="156">
        <f>ROUNDDOWN(E32*0.25,0)</f>
        <v>18</v>
      </c>
    </row>
    <row r="35" spans="1:6" ht="15.75" x14ac:dyDescent="0.25">
      <c r="A35" s="293"/>
      <c r="B35" s="243"/>
      <c r="C35" s="243"/>
    </row>
    <row r="36" spans="1:6" ht="15.75" x14ac:dyDescent="0.25">
      <c r="A36" s="293">
        <v>3</v>
      </c>
      <c r="B36" s="295" t="s">
        <v>10</v>
      </c>
      <c r="C36" s="243" t="s">
        <v>11</v>
      </c>
      <c r="D36" s="155">
        <v>1</v>
      </c>
      <c r="F36" t="s">
        <v>21</v>
      </c>
    </row>
    <row r="37" spans="1:6" ht="15.75" x14ac:dyDescent="0.25">
      <c r="A37" s="293"/>
      <c r="B37" s="295" t="s">
        <v>12</v>
      </c>
      <c r="C37" s="243" t="s">
        <v>13</v>
      </c>
      <c r="D37" s="155">
        <v>0</v>
      </c>
      <c r="F37" t="s">
        <v>22</v>
      </c>
    </row>
    <row r="38" spans="1:6" ht="15.75" x14ac:dyDescent="0.25">
      <c r="A38" s="293"/>
      <c r="B38" s="295" t="s">
        <v>14</v>
      </c>
      <c r="C38" s="243" t="s">
        <v>15</v>
      </c>
      <c r="D38" s="155">
        <v>5</v>
      </c>
      <c r="F38" t="s">
        <v>23</v>
      </c>
    </row>
    <row r="39" spans="1:6" ht="15.75" x14ac:dyDescent="0.25">
      <c r="A39" s="293"/>
      <c r="B39" s="296" t="s">
        <v>16</v>
      </c>
      <c r="C39" s="243"/>
      <c r="E39" s="156">
        <f>SUM(D36:D38)</f>
        <v>6</v>
      </c>
    </row>
    <row r="40" spans="1:6" ht="15.75" x14ac:dyDescent="0.25">
      <c r="A40" s="293"/>
      <c r="B40" s="243"/>
      <c r="C40" s="243"/>
      <c r="E40" s="83"/>
    </row>
    <row r="41" spans="1:6" ht="16.5" thickBot="1" x14ac:dyDescent="0.3">
      <c r="A41" s="293">
        <v>4</v>
      </c>
      <c r="B41" s="243" t="s">
        <v>17</v>
      </c>
      <c r="C41" s="243"/>
      <c r="E41" s="157">
        <f>E34-D36-D37-D38</f>
        <v>12</v>
      </c>
    </row>
    <row r="42" spans="1:6" ht="16.5" thickTop="1" x14ac:dyDescent="0.25">
      <c r="A42" s="293"/>
      <c r="B42" s="243"/>
      <c r="C42" s="243"/>
    </row>
    <row r="44" spans="1:6" ht="18.75" x14ac:dyDescent="0.3">
      <c r="A44" s="292"/>
      <c r="B44" s="292"/>
      <c r="C44" s="158" t="s">
        <v>24</v>
      </c>
    </row>
    <row r="45" spans="1:6" ht="18.75" x14ac:dyDescent="0.3">
      <c r="B45" s="292"/>
      <c r="C45" s="158" t="s">
        <v>25</v>
      </c>
    </row>
    <row r="46" spans="1:6" ht="15.75" x14ac:dyDescent="0.25">
      <c r="A46" s="293"/>
      <c r="B46">
        <v>5</v>
      </c>
      <c r="C46" t="s">
        <v>3</v>
      </c>
    </row>
    <row r="47" spans="1:6" ht="15.75" x14ac:dyDescent="0.25">
      <c r="A47" s="293"/>
      <c r="B47">
        <v>4</v>
      </c>
      <c r="C47" t="s">
        <v>4</v>
      </c>
    </row>
    <row r="48" spans="1:6" ht="15.75" x14ac:dyDescent="0.25">
      <c r="A48" s="293"/>
      <c r="B48">
        <v>8</v>
      </c>
      <c r="C48" t="s">
        <v>5</v>
      </c>
    </row>
    <row r="49" spans="1:6" ht="16.5" thickBot="1" x14ac:dyDescent="0.3">
      <c r="A49" s="293"/>
      <c r="B49" s="154">
        <f>SUM(B46:B48)</f>
        <v>17</v>
      </c>
      <c r="C49" t="s">
        <v>6</v>
      </c>
    </row>
    <row r="50" spans="1:6" ht="16.5" thickTop="1" x14ac:dyDescent="0.25">
      <c r="A50" s="293"/>
      <c r="B50" s="294"/>
    </row>
    <row r="51" spans="1:6" ht="15.75" x14ac:dyDescent="0.25">
      <c r="A51" s="293">
        <v>1</v>
      </c>
      <c r="B51" s="243" t="s">
        <v>7</v>
      </c>
      <c r="C51" s="243"/>
      <c r="E51" s="155">
        <v>74</v>
      </c>
    </row>
    <row r="52" spans="1:6" ht="15.75" x14ac:dyDescent="0.25">
      <c r="A52" s="293"/>
      <c r="B52" s="243"/>
      <c r="C52" s="243"/>
      <c r="E52" s="93" t="s">
        <v>8</v>
      </c>
    </row>
    <row r="53" spans="1:6" ht="15.75" x14ac:dyDescent="0.25">
      <c r="A53" s="293">
        <v>2</v>
      </c>
      <c r="B53" s="243" t="s">
        <v>9</v>
      </c>
      <c r="C53" s="243"/>
      <c r="E53" s="156">
        <f>ROUNDDOWN(E51*0.25,0)</f>
        <v>18</v>
      </c>
    </row>
    <row r="54" spans="1:6" ht="15.75" x14ac:dyDescent="0.25">
      <c r="A54" s="293"/>
      <c r="B54" s="243"/>
      <c r="C54" s="243"/>
    </row>
    <row r="55" spans="1:6" ht="15.75" x14ac:dyDescent="0.25">
      <c r="A55" s="293">
        <v>3</v>
      </c>
      <c r="B55" s="295" t="s">
        <v>10</v>
      </c>
      <c r="C55" s="243" t="s">
        <v>11</v>
      </c>
      <c r="D55" s="155">
        <v>1</v>
      </c>
    </row>
    <row r="56" spans="1:6" ht="15.75" x14ac:dyDescent="0.25">
      <c r="A56" s="293"/>
      <c r="B56" s="295" t="s">
        <v>12</v>
      </c>
      <c r="C56" s="243" t="s">
        <v>13</v>
      </c>
      <c r="D56" s="155">
        <v>5</v>
      </c>
      <c r="F56" t="s">
        <v>26</v>
      </c>
    </row>
    <row r="57" spans="1:6" ht="15.75" x14ac:dyDescent="0.25">
      <c r="A57" s="293"/>
      <c r="B57" s="295" t="s">
        <v>14</v>
      </c>
      <c r="C57" s="243" t="s">
        <v>15</v>
      </c>
      <c r="D57" s="155">
        <v>4</v>
      </c>
      <c r="F57" t="s">
        <v>27</v>
      </c>
    </row>
    <row r="58" spans="1:6" ht="15.75" x14ac:dyDescent="0.25">
      <c r="A58" s="293"/>
      <c r="B58" s="296" t="s">
        <v>16</v>
      </c>
      <c r="C58" s="243"/>
      <c r="E58" s="156">
        <f>SUM(D55:D57)</f>
        <v>10</v>
      </c>
    </row>
    <row r="59" spans="1:6" ht="15.75" x14ac:dyDescent="0.25">
      <c r="A59" s="293"/>
      <c r="B59" s="243"/>
      <c r="C59" s="243"/>
      <c r="E59" s="83"/>
    </row>
    <row r="60" spans="1:6" ht="16.5" thickBot="1" x14ac:dyDescent="0.3">
      <c r="A60" s="293">
        <v>4</v>
      </c>
      <c r="B60" s="243" t="s">
        <v>17</v>
      </c>
      <c r="C60" s="243"/>
      <c r="E60" s="157">
        <f>E53-D55-D56-D57</f>
        <v>8</v>
      </c>
    </row>
    <row r="61" spans="1:6" ht="16.5" thickTop="1" x14ac:dyDescent="0.25">
      <c r="A61" s="293"/>
      <c r="B61" s="243"/>
      <c r="C61" s="243"/>
    </row>
    <row r="63" spans="1:6" ht="18.75" x14ac:dyDescent="0.3">
      <c r="A63" s="292"/>
      <c r="B63" s="292"/>
      <c r="C63" s="158" t="s">
        <v>28</v>
      </c>
    </row>
    <row r="64" spans="1:6" ht="18.75" x14ac:dyDescent="0.3">
      <c r="B64" s="292"/>
      <c r="C64" s="158" t="s">
        <v>29</v>
      </c>
    </row>
    <row r="65" spans="1:6" ht="15.75" x14ac:dyDescent="0.25">
      <c r="A65" s="293"/>
      <c r="B65">
        <v>5</v>
      </c>
      <c r="C65" t="s">
        <v>3</v>
      </c>
    </row>
    <row r="66" spans="1:6" ht="15.75" x14ac:dyDescent="0.25">
      <c r="A66" s="293"/>
      <c r="B66">
        <v>4</v>
      </c>
      <c r="C66" t="s">
        <v>4</v>
      </c>
    </row>
    <row r="67" spans="1:6" ht="15.75" x14ac:dyDescent="0.25">
      <c r="A67" s="293"/>
      <c r="B67">
        <v>8</v>
      </c>
      <c r="C67" t="s">
        <v>5</v>
      </c>
    </row>
    <row r="68" spans="1:6" ht="16.5" thickBot="1" x14ac:dyDescent="0.3">
      <c r="A68" s="293"/>
      <c r="B68" s="154">
        <f>SUM(B65:B67)</f>
        <v>17</v>
      </c>
      <c r="C68" t="s">
        <v>6</v>
      </c>
    </row>
    <row r="69" spans="1:6" ht="16.5" thickTop="1" x14ac:dyDescent="0.25">
      <c r="A69" s="293"/>
      <c r="B69" s="294"/>
    </row>
    <row r="70" spans="1:6" ht="15.75" x14ac:dyDescent="0.25">
      <c r="A70" s="293">
        <v>1</v>
      </c>
      <c r="B70" s="243" t="s">
        <v>7</v>
      </c>
      <c r="C70" s="243"/>
      <c r="E70" s="155">
        <v>74</v>
      </c>
    </row>
    <row r="71" spans="1:6" ht="15.75" x14ac:dyDescent="0.25">
      <c r="A71" s="293"/>
      <c r="B71" s="243"/>
      <c r="C71" s="243"/>
      <c r="E71" s="93" t="s">
        <v>8</v>
      </c>
    </row>
    <row r="72" spans="1:6" ht="15.75" x14ac:dyDescent="0.25">
      <c r="A72" s="293">
        <v>2</v>
      </c>
      <c r="B72" s="243" t="s">
        <v>9</v>
      </c>
      <c r="C72" s="243"/>
      <c r="E72" s="156">
        <f>ROUNDDOWN(E70*0.25,0)</f>
        <v>18</v>
      </c>
    </row>
    <row r="73" spans="1:6" ht="15.75" x14ac:dyDescent="0.25">
      <c r="A73" s="293"/>
      <c r="B73" s="243"/>
      <c r="C73" s="243"/>
    </row>
    <row r="74" spans="1:6" ht="15.75" x14ac:dyDescent="0.25">
      <c r="A74" s="293">
        <v>3</v>
      </c>
      <c r="B74" s="295" t="s">
        <v>10</v>
      </c>
      <c r="C74" s="243" t="s">
        <v>11</v>
      </c>
      <c r="D74" s="155">
        <v>1</v>
      </c>
    </row>
    <row r="75" spans="1:6" ht="15.75" x14ac:dyDescent="0.25">
      <c r="A75" s="293"/>
      <c r="B75" s="295" t="s">
        <v>12</v>
      </c>
      <c r="C75" s="243" t="s">
        <v>13</v>
      </c>
      <c r="D75" s="155">
        <v>9</v>
      </c>
      <c r="F75" t="s">
        <v>26</v>
      </c>
    </row>
    <row r="76" spans="1:6" ht="15.75" x14ac:dyDescent="0.25">
      <c r="A76" s="293"/>
      <c r="B76" s="295" t="s">
        <v>14</v>
      </c>
      <c r="C76" s="243" t="s">
        <v>15</v>
      </c>
      <c r="D76" s="155">
        <v>8</v>
      </c>
      <c r="F76" t="s">
        <v>27</v>
      </c>
    </row>
    <row r="77" spans="1:6" ht="15.75" x14ac:dyDescent="0.25">
      <c r="A77" s="293"/>
      <c r="B77" s="296" t="s">
        <v>16</v>
      </c>
      <c r="C77" s="243"/>
      <c r="E77" s="156">
        <f>SUM(D74:D76)</f>
        <v>18</v>
      </c>
    </row>
    <row r="78" spans="1:6" ht="15.75" x14ac:dyDescent="0.25">
      <c r="A78" s="293"/>
      <c r="B78" s="243"/>
      <c r="C78" s="243"/>
      <c r="E78" s="83"/>
    </row>
    <row r="79" spans="1:6" ht="16.5" thickBot="1" x14ac:dyDescent="0.3">
      <c r="A79" s="293">
        <v>4</v>
      </c>
      <c r="B79" s="243" t="s">
        <v>17</v>
      </c>
      <c r="C79" s="243"/>
      <c r="E79" s="157">
        <f>E72-D74-D75-D76</f>
        <v>0</v>
      </c>
    </row>
    <row r="80" spans="1:6" ht="16.5" thickTop="1" x14ac:dyDescent="0.25">
      <c r="A80" s="293"/>
      <c r="B80" s="243"/>
      <c r="C80" s="243"/>
    </row>
  </sheetData>
  <sheetProtection selectLockedCells="1"/>
  <customSheetViews>
    <customSheetView guid="{99C5DC5D-4FA6-4759-9524-D1D8E5F6D462}" state="hidden">
      <selection activeCell="E10" sqref="E10"/>
      <pageMargins left="0" right="0" top="0" bottom="0" header="0" footer="0"/>
      <headerFooter alignWithMargins="0"/>
    </customSheetView>
    <customSheetView guid="{01698A8E-A2A9-49F0-900A-A3115F5C371C}" state="hidden">
      <selection activeCell="E10" sqref="E10"/>
      <pageMargins left="0" right="0" top="0" bottom="0" header="0" footer="0"/>
      <headerFooter alignWithMargins="0"/>
    </customSheetView>
    <customSheetView guid="{F2F046D4-9192-4A45-95B5-7E91ED3D03F4}" state="hidden">
      <selection activeCell="E10" sqref="E10"/>
      <pageMargins left="0" right="0" top="0" bottom="0" header="0" footer="0"/>
      <headerFooter alignWithMargins="0"/>
    </customSheetView>
  </customSheetViews>
  <phoneticPr fontId="61" type="noConversion"/>
  <pageMargins left="0.75" right="0.75" top="1" bottom="1" header="0.5" footer="0.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65536"/>
  <sheetViews>
    <sheetView zoomScaleNormal="100" workbookViewId="0">
      <selection activeCell="AA8" sqref="AA8"/>
    </sheetView>
  </sheetViews>
  <sheetFormatPr defaultColWidth="0" defaultRowHeight="12.75" x14ac:dyDescent="0.2"/>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25">
      <c r="A2" s="265"/>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28"/>
    </row>
    <row r="3" spans="1:35" ht="15.75" x14ac:dyDescent="0.25">
      <c r="A3" s="28"/>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28"/>
    </row>
    <row r="4" spans="1:35" ht="4.9000000000000004" customHeight="1" x14ac:dyDescent="0.2">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25">
      <c r="A5" s="28"/>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28"/>
    </row>
    <row r="6" spans="1:35" ht="15.75" x14ac:dyDescent="0.25">
      <c r="A6" s="28"/>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28"/>
    </row>
    <row r="7" spans="1:35" ht="15.75" x14ac:dyDescent="0.25">
      <c r="A7" s="28"/>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28"/>
    </row>
    <row r="8" spans="1:35" x14ac:dyDescent="0.2">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25">
      <c r="A9" s="28"/>
      <c r="B9" s="43" t="s">
        <v>450</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2">
      <c r="A10" s="28"/>
      <c r="B10" s="44" t="s">
        <v>451</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2">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25">
      <c r="A12" s="28"/>
      <c r="B12" s="45" t="s">
        <v>452</v>
      </c>
      <c r="C12" s="40"/>
      <c r="D12" s="40"/>
      <c r="E12" s="40"/>
      <c r="F12" s="444" t="str">
        <f>IF(Z47="","",Z47)</f>
        <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0"/>
      <c r="AI12" s="28"/>
    </row>
    <row r="13" spans="1:35" x14ac:dyDescent="0.2">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2">
      <c r="A14" s="28"/>
      <c r="B14" s="40"/>
      <c r="C14" s="40" t="s">
        <v>453</v>
      </c>
      <c r="D14" s="40" t="s">
        <v>454</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2">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2">
      <c r="A16" s="28"/>
      <c r="B16" s="40"/>
      <c r="C16" s="40"/>
      <c r="D16" s="40" t="s">
        <v>455</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2">
      <c r="A17" s="28"/>
      <c r="B17" s="40"/>
      <c r="C17" s="40"/>
      <c r="D17" s="40" t="s">
        <v>456</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2">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2">
      <c r="A19" s="28"/>
      <c r="B19" s="40"/>
      <c r="C19" s="40" t="s">
        <v>457</v>
      </c>
      <c r="D19" s="40" t="s">
        <v>458</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2">
      <c r="A20" s="28"/>
      <c r="B20" s="40"/>
      <c r="C20" s="40"/>
      <c r="D20" s="97" t="s">
        <v>459</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2">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2">
      <c r="A22" s="28"/>
      <c r="B22" s="40"/>
      <c r="C22" s="40"/>
      <c r="D22" s="97" t="s">
        <v>460</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2">
      <c r="A23" s="28"/>
      <c r="B23" s="40"/>
      <c r="C23" s="40"/>
      <c r="D23" s="97" t="s">
        <v>461</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2">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2">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2">
      <c r="A26" s="28"/>
      <c r="B26" s="40"/>
      <c r="C26" s="40"/>
      <c r="D26" s="40" t="s">
        <v>462</v>
      </c>
      <c r="E26" s="40"/>
      <c r="F26" s="40"/>
      <c r="G26" s="40"/>
      <c r="H26" s="40"/>
      <c r="I26" s="40"/>
      <c r="J26" s="40"/>
      <c r="K26" s="40"/>
      <c r="L26" s="40"/>
      <c r="M26" s="40"/>
      <c r="N26" s="40"/>
      <c r="O26" s="40"/>
      <c r="P26" s="444" t="str">
        <f>IF(Z51="","",Z51)</f>
        <v/>
      </c>
      <c r="Q26" s="444"/>
      <c r="R26" s="444"/>
      <c r="S26" s="444"/>
      <c r="T26" s="444"/>
      <c r="U26" s="444"/>
      <c r="V26" s="444"/>
      <c r="W26" s="444"/>
      <c r="X26" s="444"/>
      <c r="Y26" s="444"/>
      <c r="Z26" s="444"/>
      <c r="AA26" s="444"/>
      <c r="AB26" s="444"/>
      <c r="AC26" s="444"/>
      <c r="AD26" s="444"/>
      <c r="AE26" s="444"/>
      <c r="AF26" s="444"/>
      <c r="AG26" s="46"/>
      <c r="AH26" s="40"/>
      <c r="AI26" s="28"/>
    </row>
    <row r="27" spans="1:35" x14ac:dyDescent="0.2">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2">
      <c r="A28" s="28"/>
      <c r="B28" s="40"/>
      <c r="C28" s="40"/>
      <c r="D28" s="40" t="s">
        <v>463</v>
      </c>
      <c r="E28" s="40"/>
      <c r="F28" s="40"/>
      <c r="G28" s="40"/>
      <c r="H28" s="40"/>
      <c r="I28" s="40"/>
      <c r="J28" s="40"/>
      <c r="K28" s="40"/>
      <c r="L28" s="40"/>
      <c r="M28" s="40"/>
      <c r="N28" s="40"/>
      <c r="O28" s="40"/>
      <c r="P28" s="444" t="str">
        <f>IF(Z52="","",Z52)</f>
        <v/>
      </c>
      <c r="Q28" s="444"/>
      <c r="R28" s="444"/>
      <c r="S28" s="444"/>
      <c r="T28" s="444"/>
      <c r="U28" s="444"/>
      <c r="V28" s="444"/>
      <c r="W28" s="444"/>
      <c r="X28" s="444"/>
      <c r="Y28" s="444"/>
      <c r="Z28" s="444"/>
      <c r="AA28" s="444"/>
      <c r="AB28" s="444"/>
      <c r="AC28" s="444"/>
      <c r="AD28" s="444"/>
      <c r="AE28" s="444"/>
      <c r="AF28" s="444"/>
      <c r="AG28" s="40"/>
      <c r="AH28" s="40"/>
      <c r="AI28" s="28"/>
    </row>
    <row r="29" spans="1:35" x14ac:dyDescent="0.2">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2">
      <c r="A30" s="28"/>
      <c r="B30" s="40"/>
      <c r="C30" s="40"/>
      <c r="D30" s="40" t="s">
        <v>464</v>
      </c>
      <c r="E30" s="40"/>
      <c r="F30" s="40"/>
      <c r="G30" s="40"/>
      <c r="H30" s="40"/>
      <c r="I30" s="40"/>
      <c r="J30" s="40"/>
      <c r="K30" s="40"/>
      <c r="L30" s="40"/>
      <c r="M30" s="40"/>
      <c r="N30" s="40"/>
      <c r="O30" s="40"/>
      <c r="P30" s="40"/>
      <c r="Q30" s="40"/>
      <c r="R30" s="40"/>
      <c r="S30" s="40"/>
      <c r="T30" s="444" t="str">
        <f>IF(Z53="","",Z53)</f>
        <v/>
      </c>
      <c r="U30" s="444"/>
      <c r="V30" s="444"/>
      <c r="W30" s="444"/>
      <c r="X30" s="444"/>
      <c r="Y30" s="444"/>
      <c r="Z30" s="444"/>
      <c r="AA30" s="444"/>
      <c r="AB30" s="444"/>
      <c r="AC30" s="444"/>
      <c r="AD30" s="444"/>
      <c r="AE30" s="444"/>
      <c r="AF30" s="444"/>
      <c r="AG30" s="40"/>
      <c r="AH30" s="40"/>
      <c r="AI30" s="28"/>
    </row>
    <row r="31" spans="1:35" x14ac:dyDescent="0.2">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2">
      <c r="A32" s="28"/>
      <c r="B32" s="40"/>
      <c r="C32" s="40"/>
      <c r="D32" s="40" t="s">
        <v>465</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2">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2">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25">
      <c r="A35" s="28"/>
      <c r="B35" s="43" t="s">
        <v>466</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2">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2">
      <c r="A37" s="28"/>
      <c r="B37" s="40"/>
      <c r="C37" s="40" t="s">
        <v>453</v>
      </c>
      <c r="D37" s="40" t="s">
        <v>467</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2">
      <c r="A38" s="28"/>
      <c r="B38" s="40"/>
      <c r="C38" s="40"/>
      <c r="D38" s="40" t="s">
        <v>468</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2">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2">
      <c r="A40" s="28"/>
      <c r="B40" s="40"/>
      <c r="C40" s="40"/>
      <c r="D40" s="40" t="s">
        <v>469</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2">
      <c r="A41" s="28"/>
      <c r="B41" s="40"/>
      <c r="C41" s="40"/>
      <c r="D41" s="40" t="s">
        <v>470</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2">
      <c r="A42" s="28"/>
      <c r="B42" s="40"/>
      <c r="C42" s="40"/>
      <c r="D42" s="40" t="s">
        <v>471</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2">
      <c r="A43" s="28"/>
      <c r="B43" s="40"/>
      <c r="C43" s="40"/>
      <c r="D43" s="40" t="s">
        <v>472</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2">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6" spans="1:35" hidden="1" x14ac:dyDescent="0.2"/>
    <row r="47" spans="1:35" hidden="1" x14ac:dyDescent="0.2">
      <c r="D47" s="86"/>
      <c r="E47" s="86"/>
      <c r="F47" s="86"/>
      <c r="G47" s="86"/>
      <c r="H47" s="86"/>
      <c r="I47" s="86"/>
      <c r="J47" s="86"/>
      <c r="K47" s="95"/>
      <c r="L47" s="86"/>
      <c r="M47" s="86"/>
      <c r="N47" s="86"/>
      <c r="O47" s="96"/>
      <c r="P47" s="86"/>
      <c r="Q47" s="86"/>
      <c r="R47" s="86"/>
      <c r="V47" s="295" t="s">
        <v>473</v>
      </c>
      <c r="W47" s="243"/>
      <c r="X47" s="229">
        <f>'JOB TITLE (2)'!D48</f>
        <v>100</v>
      </c>
      <c r="Y47" s="230"/>
      <c r="Z47" s="230" t="str">
        <f>IF(VLOOKUP(X47,DATA!$C$2:$F$328,4,FALSE)="","",(VLOOKUP(X47,DATA!$C$2:$F$328,4,FALSE)))</f>
        <v/>
      </c>
      <c r="AA47" s="230"/>
      <c r="AB47" s="243"/>
      <c r="AC47" s="243"/>
      <c r="AD47" s="243"/>
      <c r="AE47" s="243"/>
    </row>
    <row r="48" spans="1:35" hidden="1" x14ac:dyDescent="0.2">
      <c r="D48" s="86"/>
      <c r="E48" s="86"/>
      <c r="F48" s="86"/>
      <c r="G48" s="86"/>
      <c r="H48" s="86"/>
      <c r="I48" s="86"/>
      <c r="J48" s="86"/>
      <c r="K48" s="95"/>
      <c r="L48" s="86"/>
      <c r="M48" s="86"/>
      <c r="N48" s="86"/>
      <c r="O48" s="96"/>
      <c r="P48" s="86"/>
      <c r="Q48" s="86"/>
      <c r="R48" s="86"/>
      <c r="V48" s="295"/>
      <c r="W48" s="243"/>
      <c r="X48" s="231"/>
      <c r="Y48" s="230"/>
      <c r="Z48" s="230"/>
      <c r="AA48" s="230"/>
      <c r="AB48" s="243"/>
      <c r="AC48" s="243"/>
      <c r="AD48" s="243"/>
      <c r="AE48" s="243"/>
    </row>
    <row r="49" spans="22:31" hidden="1" x14ac:dyDescent="0.2">
      <c r="V49" s="295" t="s">
        <v>127</v>
      </c>
      <c r="W49" s="243"/>
      <c r="X49" s="231">
        <f>X47+51</f>
        <v>151</v>
      </c>
      <c r="Y49" s="230"/>
      <c r="Z49" s="230" t="str">
        <f>IF(VLOOKUP(X49,DATA!$C$2:$F$328,4,FALSE)="","",(VLOOKUP(X49,DATA!$C$2:$F$328,4,FALSE)))</f>
        <v/>
      </c>
      <c r="AA49" s="230"/>
      <c r="AB49" s="243"/>
      <c r="AC49" s="243"/>
      <c r="AD49" s="243"/>
      <c r="AE49" s="243"/>
    </row>
    <row r="50" spans="22:31" hidden="1" x14ac:dyDescent="0.2">
      <c r="V50" s="295" t="s">
        <v>474</v>
      </c>
      <c r="W50" s="243"/>
      <c r="X50" s="231">
        <f>X49+1</f>
        <v>152</v>
      </c>
      <c r="Y50" s="230"/>
      <c r="Z50" s="230" t="str">
        <f>IF(VLOOKUP(X50,DATA!$C$2:$F$328,4,FALSE)="","",(VLOOKUP(X50,DATA!$C$2:$F$328,4,FALSE)))</f>
        <v/>
      </c>
      <c r="AA50" s="230"/>
      <c r="AB50" s="243"/>
      <c r="AC50" s="243"/>
      <c r="AD50" s="243"/>
      <c r="AE50" s="243"/>
    </row>
    <row r="51" spans="22:31" hidden="1" x14ac:dyDescent="0.2">
      <c r="V51" s="295" t="s">
        <v>129</v>
      </c>
      <c r="W51" s="243"/>
      <c r="X51" s="231">
        <f>X50+1</f>
        <v>153</v>
      </c>
      <c r="Y51" s="230"/>
      <c r="Z51" s="230" t="str">
        <f>IF(VLOOKUP(X51,DATA!$C$2:$F$328,4,FALSE)="","",(VLOOKUP(X51,DATA!$C$2:$F$328,4,FALSE)))</f>
        <v/>
      </c>
      <c r="AA51" s="230"/>
      <c r="AB51" s="243"/>
      <c r="AC51" s="243"/>
      <c r="AD51" s="243"/>
      <c r="AE51" s="243"/>
    </row>
    <row r="52" spans="22:31" hidden="1" x14ac:dyDescent="0.2">
      <c r="V52" s="295" t="s">
        <v>130</v>
      </c>
      <c r="W52" s="243"/>
      <c r="X52" s="231">
        <f>X51+1</f>
        <v>154</v>
      </c>
      <c r="Y52" s="230"/>
      <c r="Z52" s="230" t="str">
        <f>IF(VLOOKUP(X52,DATA!$C$2:$F$328,4,FALSE)="","",(VLOOKUP(X52,DATA!$C$2:$F$328,4,FALSE)))</f>
        <v/>
      </c>
      <c r="AA52" s="230"/>
      <c r="AB52" s="243"/>
      <c r="AC52" s="243"/>
      <c r="AD52" s="243"/>
      <c r="AE52" s="243"/>
    </row>
    <row r="53" spans="22:31" hidden="1" x14ac:dyDescent="0.2">
      <c r="V53" s="295" t="s">
        <v>131</v>
      </c>
      <c r="W53" s="243"/>
      <c r="X53" s="231">
        <f>X52+1</f>
        <v>155</v>
      </c>
      <c r="Y53" s="230"/>
      <c r="Z53" s="230" t="str">
        <f>IF(VLOOKUP(X53,DATA!$C$2:$F$328,4,FALSE)="","",(VLOOKUP(X53,DATA!$C$2:$F$328,4,FALSE)))</f>
        <v/>
      </c>
      <c r="AA53" s="230"/>
      <c r="AB53" s="243"/>
      <c r="AC53" s="243"/>
      <c r="AD53" s="243"/>
      <c r="AE53" s="243"/>
    </row>
    <row r="54" spans="22:31" hidden="1" x14ac:dyDescent="0.2">
      <c r="V54" s="295" t="s">
        <v>475</v>
      </c>
      <c r="W54" s="243"/>
      <c r="X54" s="231">
        <f>X53+1</f>
        <v>156</v>
      </c>
      <c r="Y54" s="230"/>
      <c r="Z54" s="230" t="str">
        <f>IF(VLOOKUP(X54,DATA!$C$2:$F$328,4,FALSE)="","",(VLOOKUP(X54,DATA!$C$2:$F$328,4,FALSE)))</f>
        <v/>
      </c>
      <c r="AA54" s="230"/>
      <c r="AB54" s="243"/>
      <c r="AC54" s="243"/>
      <c r="AD54" s="243"/>
      <c r="AE54" s="243"/>
    </row>
    <row r="55" spans="22:31" hidden="1" x14ac:dyDescent="0.2"/>
    <row r="56" spans="22:31" hidden="1" x14ac:dyDescent="0.2"/>
    <row r="57" spans="22:31" hidden="1" x14ac:dyDescent="0.2"/>
    <row r="58" spans="22:31" hidden="1" x14ac:dyDescent="0.2"/>
    <row r="59" spans="22:31" hidden="1" x14ac:dyDescent="0.2"/>
    <row r="60" spans="22:31" hidden="1" x14ac:dyDescent="0.2"/>
    <row r="61" spans="22:31" hidden="1" x14ac:dyDescent="0.2"/>
    <row r="62" spans="22:31" hidden="1" x14ac:dyDescent="0.2"/>
    <row r="63" spans="22:31" hidden="1" x14ac:dyDescent="0.2"/>
    <row r="64" spans="22:31"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dVaA5ZAMU0I/rTepJ44v4tU2xfk5USRBfm7Xaiq3iXfpeqTk+PWNzKch0zyQ4XCF7cl31fD2J3wUO7lcKfsHXw==" saltValue="MoAmvNRPQb0Vmy5HqD9Apw==" spinCount="100000" sheet="1" selectLockedCells="1"/>
  <customSheetViews>
    <customSheetView guid="{99C5DC5D-4FA6-4759-9524-D1D8E5F6D462}" hiddenRows="1" hiddenColumns="1" topLeftCell="A37">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2">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2">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65" type="noConversion"/>
  <pageMargins left="0.75" right="0.75" top="0.75" bottom="1" header="0.5" footer="0.5"/>
  <pageSetup orientation="portrait" r:id="rId4"/>
  <headerFooter alignWithMargins="0">
    <oddFooter>&amp;R&amp;9P a g e |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93"/>
  <sheetViews>
    <sheetView zoomScale="85" zoomScaleNormal="85" zoomScaleSheetLayoutView="70" workbookViewId="0">
      <selection activeCell="I23" sqref="I23:L23"/>
    </sheetView>
  </sheetViews>
  <sheetFormatPr defaultColWidth="0" defaultRowHeight="12.75" customHeight="1" zeroHeight="1" x14ac:dyDescent="0.2"/>
  <cols>
    <col min="1" max="1" width="1.7109375" customWidth="1"/>
    <col min="2" max="2" width="3.28515625" customWidth="1"/>
    <col min="3" max="12" width="8.28515625" customWidth="1"/>
    <col min="13" max="13" width="7.7109375" customWidth="1"/>
    <col min="14" max="26" width="8.28515625" customWidth="1"/>
    <col min="27" max="27" width="1.7109375" customWidth="1"/>
    <col min="28" max="16384" width="9.140625" hidden="1"/>
  </cols>
  <sheetData>
    <row r="1" spans="1:27" ht="13.5" thickBot="1" x14ac:dyDescent="0.2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4">
      <c r="A2" s="265"/>
      <c r="B2" s="511" t="str">
        <f>ENTITY!A2</f>
        <v>Chicago Cook Workforce Partnership</v>
      </c>
      <c r="C2" s="511"/>
      <c r="D2" s="511"/>
      <c r="E2" s="511"/>
      <c r="F2" s="511"/>
      <c r="G2" s="511"/>
      <c r="H2" s="511"/>
      <c r="I2" s="511"/>
      <c r="J2" s="511"/>
      <c r="K2" s="511"/>
      <c r="L2" s="511"/>
      <c r="M2" s="511"/>
      <c r="N2" s="511"/>
      <c r="O2" s="511"/>
      <c r="P2" s="511"/>
      <c r="Q2" s="511"/>
      <c r="R2" s="511"/>
      <c r="S2" s="511"/>
      <c r="T2" s="511"/>
      <c r="U2" s="511"/>
      <c r="V2" s="511"/>
      <c r="W2" s="511"/>
      <c r="X2" s="511"/>
      <c r="Y2" s="511"/>
      <c r="Z2" s="511"/>
      <c r="AA2" s="81"/>
    </row>
    <row r="3" spans="1:27" ht="22.5" thickTop="1" thickBot="1" x14ac:dyDescent="0.4">
      <c r="A3" s="28"/>
      <c r="B3" s="511" t="s">
        <v>171</v>
      </c>
      <c r="C3" s="511"/>
      <c r="D3" s="511"/>
      <c r="E3" s="511"/>
      <c r="F3" s="511"/>
      <c r="G3" s="511"/>
      <c r="H3" s="511"/>
      <c r="I3" s="511"/>
      <c r="J3" s="511"/>
      <c r="K3" s="511"/>
      <c r="L3" s="511"/>
      <c r="M3" s="511"/>
      <c r="N3" s="511"/>
      <c r="O3" s="511"/>
      <c r="P3" s="511"/>
      <c r="Q3" s="511"/>
      <c r="R3" s="511"/>
      <c r="S3" s="511"/>
      <c r="T3" s="511"/>
      <c r="U3" s="511"/>
      <c r="V3" s="511"/>
      <c r="W3" s="511"/>
      <c r="X3" s="511"/>
      <c r="Y3" s="511"/>
      <c r="Z3" s="511"/>
      <c r="AA3" s="81"/>
    </row>
    <row r="4" spans="1:27" ht="5.25" customHeight="1" thickTop="1" thickBot="1" x14ac:dyDescent="0.4">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2.5" thickTop="1" thickBot="1" x14ac:dyDescent="0.4">
      <c r="A5" s="28"/>
      <c r="B5" s="511" t="str">
        <f>IF(DATA!$F$5="","LWIA 7 Broker: ______________________","LWIA 7 OJT Broker: "&amp;DATA!$F$5)</f>
        <v>LWIA 7 Broker: ______________________</v>
      </c>
      <c r="C5" s="511"/>
      <c r="D5" s="511"/>
      <c r="E5" s="511"/>
      <c r="F5" s="511"/>
      <c r="G5" s="511"/>
      <c r="H5" s="511"/>
      <c r="I5" s="511"/>
      <c r="J5" s="511"/>
      <c r="K5" s="511"/>
      <c r="L5" s="511"/>
      <c r="M5" s="511"/>
      <c r="N5" s="511"/>
      <c r="O5" s="511"/>
      <c r="P5" s="511"/>
      <c r="Q5" s="511"/>
      <c r="R5" s="511"/>
      <c r="S5" s="511"/>
      <c r="T5" s="511"/>
      <c r="U5" s="511"/>
      <c r="V5" s="511"/>
      <c r="W5" s="511"/>
      <c r="X5" s="511"/>
      <c r="Y5" s="511"/>
      <c r="Z5" s="511"/>
      <c r="AA5" s="81"/>
    </row>
    <row r="6" spans="1:27" ht="22.5" thickTop="1" thickBot="1" x14ac:dyDescent="0.4">
      <c r="A6" s="28"/>
      <c r="B6" s="511" t="str">
        <f>IF(DATA!F2="","Employer Agreement # _______________________","Employer Agreement # "&amp;IF(DATA!$F$2="","",RIGHT(DATA!$F$3,2)&amp;"-"&amp;UPPER(DATA!$F$4)&amp;"-"&amp;DATA!$F$2))</f>
        <v>Employer Agreement # _______________________</v>
      </c>
      <c r="C6" s="511"/>
      <c r="D6" s="511"/>
      <c r="E6" s="511"/>
      <c r="F6" s="511"/>
      <c r="G6" s="511"/>
      <c r="H6" s="511"/>
      <c r="I6" s="511"/>
      <c r="J6" s="511"/>
      <c r="K6" s="511"/>
      <c r="L6" s="511"/>
      <c r="M6" s="511"/>
      <c r="N6" s="511"/>
      <c r="O6" s="511"/>
      <c r="P6" s="511"/>
      <c r="Q6" s="511"/>
      <c r="R6" s="511"/>
      <c r="S6" s="511"/>
      <c r="T6" s="511"/>
      <c r="U6" s="511"/>
      <c r="V6" s="511"/>
      <c r="W6" s="511"/>
      <c r="X6" s="511"/>
      <c r="Y6" s="511"/>
      <c r="Z6" s="511"/>
      <c r="AA6" s="81"/>
    </row>
    <row r="7" spans="1:27" ht="9.9499999999999993" customHeight="1" thickTop="1" thickBot="1" x14ac:dyDescent="0.4">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4">
      <c r="A8" s="28"/>
      <c r="B8" s="122" t="s">
        <v>517</v>
      </c>
      <c r="C8" s="122"/>
      <c r="D8" s="122"/>
      <c r="E8" s="122"/>
      <c r="F8" s="123"/>
      <c r="G8" s="123"/>
      <c r="H8" s="123"/>
      <c r="I8" s="123"/>
      <c r="J8" s="123"/>
      <c r="L8" s="124" t="s">
        <v>477</v>
      </c>
      <c r="M8" s="535" t="str">
        <f>IF(DATA!F100="","",DATA!F101)</f>
        <v/>
      </c>
      <c r="N8" s="536"/>
      <c r="O8" s="536"/>
      <c r="P8" s="536"/>
      <c r="Q8" s="536"/>
      <c r="R8" s="537"/>
      <c r="S8" s="310"/>
      <c r="T8" s="124" t="s">
        <v>478</v>
      </c>
      <c r="U8" s="535" t="str">
        <f>IF(L42="","",L42)</f>
        <v/>
      </c>
      <c r="V8" s="536"/>
      <c r="W8" s="536"/>
      <c r="X8" s="536"/>
      <c r="Y8" s="536"/>
      <c r="Z8" s="537"/>
      <c r="AA8" s="55"/>
    </row>
    <row r="9" spans="1:27" ht="5.25" customHeight="1" thickTop="1" thickBot="1" x14ac:dyDescent="0.4">
      <c r="A9" s="28"/>
      <c r="B9" s="125"/>
      <c r="C9" s="125"/>
      <c r="D9" s="126"/>
      <c r="E9" s="126"/>
      <c r="F9" s="127"/>
      <c r="G9" s="127"/>
      <c r="H9" s="127"/>
      <c r="I9" s="127"/>
      <c r="J9" s="127"/>
      <c r="K9" s="127"/>
      <c r="L9" s="127"/>
      <c r="M9" s="274"/>
      <c r="N9" s="274"/>
      <c r="O9" s="274"/>
      <c r="P9" s="274"/>
      <c r="Q9" s="274"/>
      <c r="R9" s="274"/>
      <c r="S9" s="538"/>
      <c r="T9" s="539"/>
      <c r="U9" s="539"/>
      <c r="V9" s="539"/>
      <c r="W9" s="539"/>
      <c r="X9" s="539"/>
      <c r="Y9" s="539"/>
      <c r="Z9" s="540"/>
      <c r="AA9" s="193"/>
    </row>
    <row r="10" spans="1:27" ht="24" thickTop="1" x14ac:dyDescent="0.2">
      <c r="A10" s="28"/>
      <c r="B10" s="541" t="s">
        <v>479</v>
      </c>
      <c r="C10" s="475"/>
      <c r="D10" s="475"/>
      <c r="E10" s="475"/>
      <c r="F10" s="475"/>
      <c r="G10" s="475"/>
      <c r="H10" s="475"/>
      <c r="I10" s="475"/>
      <c r="J10" s="475"/>
      <c r="K10" s="475"/>
      <c r="L10" s="475"/>
      <c r="M10" s="475"/>
      <c r="N10" s="542"/>
      <c r="O10" s="474" t="s">
        <v>480</v>
      </c>
      <c r="P10" s="475"/>
      <c r="Q10" s="475"/>
      <c r="R10" s="475"/>
      <c r="S10" s="475"/>
      <c r="T10" s="475"/>
      <c r="U10" s="475"/>
      <c r="V10" s="475"/>
      <c r="W10" s="475"/>
      <c r="X10" s="475"/>
      <c r="Y10" s="475"/>
      <c r="Z10" s="476"/>
      <c r="AA10" s="82"/>
    </row>
    <row r="11" spans="1:27" ht="15.75" x14ac:dyDescent="0.25">
      <c r="A11" s="28"/>
      <c r="B11" s="543" t="s">
        <v>481</v>
      </c>
      <c r="C11" s="544"/>
      <c r="D11" s="545"/>
      <c r="E11" s="469" t="str">
        <f>IF(DATA!F5="","",DATA!F5)</f>
        <v/>
      </c>
      <c r="F11" s="470"/>
      <c r="G11" s="470"/>
      <c r="H11" s="470"/>
      <c r="I11" s="470"/>
      <c r="J11" s="470"/>
      <c r="K11" s="470"/>
      <c r="L11" s="470"/>
      <c r="M11" s="470"/>
      <c r="N11" s="471"/>
      <c r="O11" s="472" t="s">
        <v>481</v>
      </c>
      <c r="P11" s="473"/>
      <c r="Q11" s="469" t="str">
        <f>IF(DATA!F15="","",DATA!F15)</f>
        <v/>
      </c>
      <c r="R11" s="470"/>
      <c r="S11" s="470"/>
      <c r="T11" s="470"/>
      <c r="U11" s="470"/>
      <c r="V11" s="470"/>
      <c r="W11" s="470"/>
      <c r="X11" s="470"/>
      <c r="Y11" s="470"/>
      <c r="Z11" s="546"/>
      <c r="AA11" s="56"/>
    </row>
    <row r="12" spans="1:27" x14ac:dyDescent="0.2">
      <c r="A12" s="28"/>
      <c r="B12" s="480" t="s">
        <v>482</v>
      </c>
      <c r="C12" s="481"/>
      <c r="D12" s="482"/>
      <c r="E12" s="483" t="str">
        <f>IF(DATA!F6="","",DATA!F6&amp;", "&amp;DATA!F7&amp;", "&amp;DATA!F8&amp;" "&amp;DATA!F9)</f>
        <v/>
      </c>
      <c r="F12" s="484"/>
      <c r="G12" s="484"/>
      <c r="H12" s="484"/>
      <c r="I12" s="484"/>
      <c r="J12" s="484"/>
      <c r="K12" s="484"/>
      <c r="L12" s="484"/>
      <c r="M12" s="484"/>
      <c r="N12" s="485"/>
      <c r="O12" s="486" t="s">
        <v>482</v>
      </c>
      <c r="P12" s="481"/>
      <c r="Q12" s="483" t="str">
        <f>IF(DATA!F17="","",DATA!F17&amp;", "&amp;DATA!F18&amp;", "&amp;DATA!F19&amp;" "&amp;DATA!F20)</f>
        <v/>
      </c>
      <c r="R12" s="484"/>
      <c r="S12" s="484"/>
      <c r="T12" s="484"/>
      <c r="U12" s="484"/>
      <c r="V12" s="484"/>
      <c r="W12" s="484"/>
      <c r="X12" s="484"/>
      <c r="Y12" s="484"/>
      <c r="Z12" s="529"/>
      <c r="AA12" s="55"/>
    </row>
    <row r="13" spans="1:27" x14ac:dyDescent="0.2">
      <c r="A13" s="28"/>
      <c r="B13" s="480" t="s">
        <v>483</v>
      </c>
      <c r="C13" s="481"/>
      <c r="D13" s="482"/>
      <c r="E13" s="477" t="str">
        <f>IF(DATA!F12="","",DATA!F12)</f>
        <v/>
      </c>
      <c r="F13" s="478"/>
      <c r="G13" s="478"/>
      <c r="H13" s="478"/>
      <c r="I13" s="478"/>
      <c r="J13" s="478"/>
      <c r="K13" s="478"/>
      <c r="L13" s="478"/>
      <c r="M13" s="478"/>
      <c r="N13" s="479"/>
      <c r="O13" s="486" t="s">
        <v>483</v>
      </c>
      <c r="P13" s="481"/>
      <c r="Q13" s="530" t="str">
        <f>IF(DATA!F34="","",DATA!F34)</f>
        <v/>
      </c>
      <c r="R13" s="531"/>
      <c r="S13" s="531"/>
      <c r="T13" s="531"/>
      <c r="U13" s="531"/>
      <c r="V13" s="531"/>
      <c r="W13" s="531"/>
      <c r="X13" s="531"/>
      <c r="Y13" s="531"/>
      <c r="Z13" s="532"/>
      <c r="AA13" s="55"/>
    </row>
    <row r="14" spans="1:27" x14ac:dyDescent="0.2">
      <c r="A14" s="28"/>
      <c r="B14" s="480" t="s">
        <v>484</v>
      </c>
      <c r="C14" s="481"/>
      <c r="D14" s="482"/>
      <c r="E14" s="477" t="str">
        <f>IF(DATA!F13="","",DATA!F13)</f>
        <v/>
      </c>
      <c r="F14" s="478"/>
      <c r="G14" s="478"/>
      <c r="H14" s="478"/>
      <c r="I14" s="478"/>
      <c r="J14" s="478"/>
      <c r="K14" s="478"/>
      <c r="L14" s="478"/>
      <c r="M14" s="478"/>
      <c r="N14" s="479"/>
      <c r="O14" s="486" t="s">
        <v>484</v>
      </c>
      <c r="P14" s="481"/>
      <c r="Q14" s="530" t="str">
        <f>IF(DATA!F35="","",DATA!F35)</f>
        <v/>
      </c>
      <c r="R14" s="531"/>
      <c r="S14" s="531"/>
      <c r="T14" s="531"/>
      <c r="U14" s="531"/>
      <c r="V14" s="531"/>
      <c r="W14" s="531"/>
      <c r="X14" s="531"/>
      <c r="Y14" s="531"/>
      <c r="Z14" s="532"/>
      <c r="AA14" s="55"/>
    </row>
    <row r="15" spans="1:27" ht="13.5" thickBot="1" x14ac:dyDescent="0.25">
      <c r="A15" s="28"/>
      <c r="B15" s="549" t="s">
        <v>485</v>
      </c>
      <c r="C15" s="534"/>
      <c r="D15" s="550"/>
      <c r="E15" s="515" t="str">
        <f>IF(DATA!F14="","",DATA!F14)</f>
        <v/>
      </c>
      <c r="F15" s="516"/>
      <c r="G15" s="516"/>
      <c r="H15" s="516"/>
      <c r="I15" s="516"/>
      <c r="J15" s="516"/>
      <c r="K15" s="516"/>
      <c r="L15" s="516"/>
      <c r="M15" s="516"/>
      <c r="N15" s="517"/>
      <c r="O15" s="533" t="s">
        <v>485</v>
      </c>
      <c r="P15" s="534"/>
      <c r="Q15" s="560" t="str">
        <f>IF(DATA!F36="","",DATA!F36)</f>
        <v/>
      </c>
      <c r="R15" s="561"/>
      <c r="S15" s="561"/>
      <c r="T15" s="561"/>
      <c r="U15" s="561"/>
      <c r="V15" s="561"/>
      <c r="W15" s="561"/>
      <c r="X15" s="561"/>
      <c r="Y15" s="561"/>
      <c r="Z15" s="562"/>
      <c r="AA15" s="55"/>
    </row>
    <row r="16" spans="1:27" ht="24" thickTop="1" x14ac:dyDescent="0.2">
      <c r="A16" s="28"/>
      <c r="B16" s="177" t="s">
        <v>486</v>
      </c>
      <c r="C16" s="178"/>
      <c r="D16" s="178"/>
      <c r="E16" s="178"/>
      <c r="F16" s="178"/>
      <c r="G16" s="186" t="s">
        <v>487</v>
      </c>
      <c r="H16" s="187"/>
      <c r="I16" s="187"/>
      <c r="J16" s="187"/>
      <c r="K16" s="187"/>
      <c r="L16" s="186" t="s">
        <v>487</v>
      </c>
      <c r="M16" s="187"/>
      <c r="N16" s="187"/>
      <c r="O16" s="187"/>
      <c r="P16" s="187"/>
      <c r="Q16" s="186" t="s">
        <v>487</v>
      </c>
      <c r="R16" s="187"/>
      <c r="S16" s="187"/>
      <c r="T16" s="187"/>
      <c r="U16" s="187"/>
      <c r="V16" s="188" t="s">
        <v>488</v>
      </c>
      <c r="W16" s="189"/>
      <c r="X16" s="189"/>
      <c r="Y16" s="189"/>
      <c r="Z16" s="190"/>
      <c r="AA16" s="57"/>
    </row>
    <row r="17" spans="1:27" ht="54" customHeight="1" x14ac:dyDescent="0.35">
      <c r="A17" s="28"/>
      <c r="B17" s="574"/>
      <c r="C17" s="513"/>
      <c r="D17" s="513"/>
      <c r="E17" s="513"/>
      <c r="F17" s="514"/>
      <c r="G17" s="512"/>
      <c r="H17" s="513"/>
      <c r="I17" s="513"/>
      <c r="J17" s="513"/>
      <c r="K17" s="514"/>
      <c r="L17" s="570"/>
      <c r="M17" s="571"/>
      <c r="N17" s="571"/>
      <c r="O17" s="571"/>
      <c r="P17" s="572"/>
      <c r="Q17" s="179"/>
      <c r="R17" s="179"/>
      <c r="S17" s="179"/>
      <c r="T17" s="179"/>
      <c r="U17" s="182"/>
      <c r="V17" s="181"/>
      <c r="W17" s="179"/>
      <c r="X17" s="179"/>
      <c r="Y17" s="179"/>
      <c r="Z17" s="180"/>
      <c r="AA17" s="58"/>
    </row>
    <row r="18" spans="1:27" ht="15.75" thickBot="1" x14ac:dyDescent="0.25">
      <c r="A18" s="28"/>
      <c r="B18" s="547" t="s">
        <v>489</v>
      </c>
      <c r="C18" s="524"/>
      <c r="D18" s="524"/>
      <c r="E18" s="524"/>
      <c r="F18" s="191" t="s">
        <v>188</v>
      </c>
      <c r="G18" s="523" t="s">
        <v>490</v>
      </c>
      <c r="H18" s="524"/>
      <c r="I18" s="524"/>
      <c r="J18" s="524"/>
      <c r="K18" s="191" t="s">
        <v>188</v>
      </c>
      <c r="L18" s="520" t="s">
        <v>491</v>
      </c>
      <c r="M18" s="521"/>
      <c r="N18" s="521"/>
      <c r="O18" s="522"/>
      <c r="P18" s="275" t="s">
        <v>188</v>
      </c>
      <c r="Q18" s="527" t="s">
        <v>492</v>
      </c>
      <c r="R18" s="522"/>
      <c r="S18" s="528"/>
      <c r="T18" s="522"/>
      <c r="U18" s="276" t="s">
        <v>188</v>
      </c>
      <c r="V18" s="525" t="s">
        <v>492</v>
      </c>
      <c r="W18" s="526"/>
      <c r="X18" s="526"/>
      <c r="Y18" s="526"/>
      <c r="Z18" s="192" t="s">
        <v>188</v>
      </c>
      <c r="AA18" s="59"/>
    </row>
    <row r="19" spans="1:27" ht="40.15" customHeight="1" thickTop="1" x14ac:dyDescent="0.2">
      <c r="A19" s="28"/>
      <c r="B19" s="575" t="s">
        <v>493</v>
      </c>
      <c r="C19" s="576"/>
      <c r="D19" s="576"/>
      <c r="E19" s="576"/>
      <c r="F19" s="577"/>
      <c r="G19" s="518" t="s">
        <v>494</v>
      </c>
      <c r="H19" s="519"/>
      <c r="I19" s="518" t="s">
        <v>495</v>
      </c>
      <c r="J19" s="519"/>
      <c r="K19" s="518" t="s">
        <v>496</v>
      </c>
      <c r="L19" s="519"/>
      <c r="M19" s="518" t="s">
        <v>497</v>
      </c>
      <c r="N19" s="573"/>
      <c r="O19" s="583" t="s">
        <v>498</v>
      </c>
      <c r="P19" s="576"/>
      <c r="Q19" s="576"/>
      <c r="R19" s="577"/>
      <c r="S19" s="277" t="s">
        <v>499</v>
      </c>
      <c r="T19" s="583" t="s">
        <v>81</v>
      </c>
      <c r="U19" s="577"/>
      <c r="V19" s="580" t="s">
        <v>500</v>
      </c>
      <c r="W19" s="581"/>
      <c r="X19" s="582"/>
      <c r="Y19" s="563" t="s">
        <v>501</v>
      </c>
      <c r="Z19" s="564"/>
      <c r="AA19" s="58"/>
    </row>
    <row r="20" spans="1:27" ht="32.25" customHeight="1" x14ac:dyDescent="0.2">
      <c r="A20" s="28"/>
      <c r="B20" s="578"/>
      <c r="C20" s="579"/>
      <c r="D20" s="579"/>
      <c r="E20" s="579"/>
      <c r="F20" s="555"/>
      <c r="G20" s="554"/>
      <c r="H20" s="555"/>
      <c r="I20" s="556"/>
      <c r="J20" s="557"/>
      <c r="K20" s="558" t="str">
        <f>IF(OR(I20="",O32="",O32=0,DATA!F50=""),"",I20+('ISTEP (2)'!O32/DATA!F50)*7)</f>
        <v/>
      </c>
      <c r="L20" s="559"/>
      <c r="M20" s="448"/>
      <c r="N20" s="449"/>
      <c r="O20" s="589"/>
      <c r="P20" s="590"/>
      <c r="Q20" s="590"/>
      <c r="R20" s="591"/>
      <c r="S20" s="278" t="str">
        <f>IF(DATA!F106="","",DATA!F106)</f>
        <v/>
      </c>
      <c r="T20" s="604" t="str">
        <f>IF(DATA!F105="","",DATA!F105)</f>
        <v/>
      </c>
      <c r="U20" s="605"/>
      <c r="V20" s="466" t="str">
        <f>IF(O32="","",(Y20*O32))</f>
        <v/>
      </c>
      <c r="W20" s="466"/>
      <c r="X20" s="467"/>
      <c r="Y20" s="565" t="str">
        <f>IF(U8="","",ROUNDDOWN(L47*L48,2))</f>
        <v/>
      </c>
      <c r="Z20" s="566"/>
      <c r="AA20" s="58"/>
    </row>
    <row r="21" spans="1:27" ht="21.6" customHeight="1" thickBot="1" x14ac:dyDescent="0.25">
      <c r="A21" s="28"/>
      <c r="B21" s="567" t="s">
        <v>542</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9"/>
      <c r="AA21" s="58"/>
    </row>
    <row r="22" spans="1:27" ht="30" customHeight="1" thickTop="1" thickBot="1" x14ac:dyDescent="0.25">
      <c r="A22" s="28"/>
      <c r="B22" s="494" t="s">
        <v>502</v>
      </c>
      <c r="C22" s="495"/>
      <c r="D22" s="495"/>
      <c r="E22" s="495"/>
      <c r="F22" s="495"/>
      <c r="G22" s="495"/>
      <c r="H22" s="496"/>
      <c r="I22" s="548" t="s">
        <v>503</v>
      </c>
      <c r="J22" s="495"/>
      <c r="K22" s="495"/>
      <c r="L22" s="496"/>
      <c r="M22" s="488" t="s">
        <v>504</v>
      </c>
      <c r="N22" s="489"/>
      <c r="O22" s="488" t="s">
        <v>505</v>
      </c>
      <c r="P22" s="489"/>
      <c r="Q22" s="548" t="s">
        <v>506</v>
      </c>
      <c r="R22" s="495"/>
      <c r="S22" s="495"/>
      <c r="T22" s="496"/>
      <c r="U22" s="548" t="s">
        <v>507</v>
      </c>
      <c r="V22" s="495"/>
      <c r="W22" s="495"/>
      <c r="X22" s="553"/>
      <c r="Y22" s="551" t="s">
        <v>508</v>
      </c>
      <c r="Z22" s="552"/>
      <c r="AA22" s="58"/>
    </row>
    <row r="23" spans="1:27" ht="108.6" customHeight="1" thickTop="1" thickBot="1" x14ac:dyDescent="0.25">
      <c r="A23" s="28"/>
      <c r="B23" s="138">
        <v>1</v>
      </c>
      <c r="C23" s="452" t="str">
        <f>IF(L57="","",L57)</f>
        <v/>
      </c>
      <c r="D23" s="453"/>
      <c r="E23" s="453"/>
      <c r="F23" s="453"/>
      <c r="G23" s="453"/>
      <c r="H23" s="454"/>
      <c r="I23" s="462"/>
      <c r="J23" s="463"/>
      <c r="K23" s="463"/>
      <c r="L23" s="464"/>
      <c r="M23" s="457">
        <f>IF(L60="","",L60)</f>
        <v>0</v>
      </c>
      <c r="N23" s="458"/>
      <c r="O23" s="455"/>
      <c r="P23" s="456"/>
      <c r="Q23" s="452" t="str">
        <f>IF(L58="","",L58)</f>
        <v/>
      </c>
      <c r="R23" s="453"/>
      <c r="S23" s="453"/>
      <c r="T23" s="454"/>
      <c r="U23" s="452" t="str">
        <f>IF(L59="","",L59)</f>
        <v/>
      </c>
      <c r="V23" s="453"/>
      <c r="W23" s="453"/>
      <c r="X23" s="468"/>
      <c r="Y23" s="450"/>
      <c r="Z23" s="451"/>
      <c r="AA23" s="55"/>
    </row>
    <row r="24" spans="1:27" ht="100.15" customHeight="1" thickTop="1" thickBot="1" x14ac:dyDescent="0.25">
      <c r="A24" s="28"/>
      <c r="B24" s="138">
        <v>2</v>
      </c>
      <c r="C24" s="452" t="str">
        <f>IF(L61="","",L61)</f>
        <v/>
      </c>
      <c r="D24" s="453"/>
      <c r="E24" s="453"/>
      <c r="F24" s="453"/>
      <c r="G24" s="453"/>
      <c r="H24" s="454"/>
      <c r="I24" s="462"/>
      <c r="J24" s="463"/>
      <c r="K24" s="463"/>
      <c r="L24" s="464"/>
      <c r="M24" s="457">
        <f>IF(L64="","",L64)</f>
        <v>0</v>
      </c>
      <c r="N24" s="458"/>
      <c r="O24" s="455"/>
      <c r="P24" s="456"/>
      <c r="Q24" s="452" t="str">
        <f>IF(L62="","",L62)</f>
        <v/>
      </c>
      <c r="R24" s="453"/>
      <c r="S24" s="453"/>
      <c r="T24" s="454"/>
      <c r="U24" s="452" t="str">
        <f>IF(L63="","",L63)</f>
        <v/>
      </c>
      <c r="V24" s="453"/>
      <c r="W24" s="453"/>
      <c r="X24" s="468"/>
      <c r="Y24" s="450"/>
      <c r="Z24" s="451"/>
      <c r="AA24" s="55"/>
    </row>
    <row r="25" spans="1:27" ht="100.15" customHeight="1" thickTop="1" thickBot="1" x14ac:dyDescent="0.25">
      <c r="A25" s="28"/>
      <c r="B25" s="138">
        <v>3</v>
      </c>
      <c r="C25" s="452" t="str">
        <f>IF(L65="","",L65)</f>
        <v/>
      </c>
      <c r="D25" s="453"/>
      <c r="E25" s="453"/>
      <c r="F25" s="453"/>
      <c r="G25" s="453"/>
      <c r="H25" s="454"/>
      <c r="I25" s="462"/>
      <c r="J25" s="463"/>
      <c r="K25" s="463"/>
      <c r="L25" s="464"/>
      <c r="M25" s="457">
        <f>IF(L68="","",L68)</f>
        <v>0</v>
      </c>
      <c r="N25" s="458"/>
      <c r="O25" s="455"/>
      <c r="P25" s="456"/>
      <c r="Q25" s="452" t="str">
        <f>IF(L66="","",L66)</f>
        <v/>
      </c>
      <c r="R25" s="453"/>
      <c r="S25" s="453"/>
      <c r="T25" s="454"/>
      <c r="U25" s="452" t="str">
        <f>IF(L67="","",L67)</f>
        <v/>
      </c>
      <c r="V25" s="453"/>
      <c r="W25" s="453"/>
      <c r="X25" s="468"/>
      <c r="Y25" s="450"/>
      <c r="Z25" s="451"/>
      <c r="AA25" s="55"/>
    </row>
    <row r="26" spans="1:27" ht="100.15" customHeight="1" thickTop="1" thickBot="1" x14ac:dyDescent="0.25">
      <c r="A26" s="28"/>
      <c r="B26" s="138">
        <v>4</v>
      </c>
      <c r="C26" s="452" t="str">
        <f>IF(L69="","",L69)</f>
        <v/>
      </c>
      <c r="D26" s="453"/>
      <c r="E26" s="453"/>
      <c r="F26" s="453"/>
      <c r="G26" s="453"/>
      <c r="H26" s="454"/>
      <c r="I26" s="462"/>
      <c r="J26" s="463"/>
      <c r="K26" s="463"/>
      <c r="L26" s="464"/>
      <c r="M26" s="457">
        <f>IF(L72="","",L72)</f>
        <v>0</v>
      </c>
      <c r="N26" s="458"/>
      <c r="O26" s="455"/>
      <c r="P26" s="456"/>
      <c r="Q26" s="452" t="str">
        <f>IF(L70="","",L70)</f>
        <v/>
      </c>
      <c r="R26" s="453"/>
      <c r="S26" s="453"/>
      <c r="T26" s="454"/>
      <c r="U26" s="452" t="str">
        <f>IF(L71="","",L71)</f>
        <v/>
      </c>
      <c r="V26" s="453"/>
      <c r="W26" s="453"/>
      <c r="X26" s="468"/>
      <c r="Y26" s="450"/>
      <c r="Z26" s="451"/>
      <c r="AA26" s="55"/>
    </row>
    <row r="27" spans="1:27" ht="100.15" customHeight="1" thickTop="1" thickBot="1" x14ac:dyDescent="0.25">
      <c r="A27" s="28"/>
      <c r="B27" s="138">
        <v>5</v>
      </c>
      <c r="C27" s="452" t="str">
        <f>IF(L73="","",L73)</f>
        <v/>
      </c>
      <c r="D27" s="453"/>
      <c r="E27" s="453"/>
      <c r="F27" s="453"/>
      <c r="G27" s="453"/>
      <c r="H27" s="454"/>
      <c r="I27" s="462"/>
      <c r="J27" s="463"/>
      <c r="K27" s="463"/>
      <c r="L27" s="464"/>
      <c r="M27" s="457">
        <f>IF(L76="","",L76)</f>
        <v>0</v>
      </c>
      <c r="N27" s="458"/>
      <c r="O27" s="455"/>
      <c r="P27" s="456"/>
      <c r="Q27" s="452" t="str">
        <f>IF(L74="","",L74)</f>
        <v/>
      </c>
      <c r="R27" s="453"/>
      <c r="S27" s="453"/>
      <c r="T27" s="454"/>
      <c r="U27" s="452" t="str">
        <f>IF(L75="","",L75)</f>
        <v/>
      </c>
      <c r="V27" s="453"/>
      <c r="W27" s="453"/>
      <c r="X27" s="468"/>
      <c r="Y27" s="450"/>
      <c r="Z27" s="451"/>
      <c r="AA27" s="55"/>
    </row>
    <row r="28" spans="1:27" ht="100.15" customHeight="1" thickTop="1" thickBot="1" x14ac:dyDescent="0.25">
      <c r="A28" s="28"/>
      <c r="B28" s="138">
        <v>6</v>
      </c>
      <c r="C28" s="452" t="str">
        <f>IF(L77="","",L77)</f>
        <v/>
      </c>
      <c r="D28" s="453"/>
      <c r="E28" s="453"/>
      <c r="F28" s="453"/>
      <c r="G28" s="453"/>
      <c r="H28" s="454"/>
      <c r="I28" s="462"/>
      <c r="J28" s="463"/>
      <c r="K28" s="463"/>
      <c r="L28" s="464"/>
      <c r="M28" s="457">
        <f>IF(L80="","",L80)</f>
        <v>0</v>
      </c>
      <c r="N28" s="458"/>
      <c r="O28" s="455"/>
      <c r="P28" s="456"/>
      <c r="Q28" s="452" t="str">
        <f>IF(L78="","",L78)</f>
        <v/>
      </c>
      <c r="R28" s="453"/>
      <c r="S28" s="453"/>
      <c r="T28" s="454"/>
      <c r="U28" s="452" t="str">
        <f>IF(L79="","",L79)</f>
        <v/>
      </c>
      <c r="V28" s="453"/>
      <c r="W28" s="453"/>
      <c r="X28" s="468"/>
      <c r="Y28" s="450"/>
      <c r="Z28" s="451"/>
      <c r="AA28" s="55"/>
    </row>
    <row r="29" spans="1:27" ht="100.15" customHeight="1" thickTop="1" thickBot="1" x14ac:dyDescent="0.25">
      <c r="A29" s="28"/>
      <c r="B29" s="138">
        <v>7</v>
      </c>
      <c r="C29" s="452" t="str">
        <f>IF(L81="","",L81)</f>
        <v/>
      </c>
      <c r="D29" s="453"/>
      <c r="E29" s="453"/>
      <c r="F29" s="453"/>
      <c r="G29" s="453"/>
      <c r="H29" s="454"/>
      <c r="I29" s="462"/>
      <c r="J29" s="463"/>
      <c r="K29" s="463"/>
      <c r="L29" s="464"/>
      <c r="M29" s="457">
        <f>IF(L84="","",L84)</f>
        <v>0</v>
      </c>
      <c r="N29" s="458"/>
      <c r="O29" s="455"/>
      <c r="P29" s="456"/>
      <c r="Q29" s="452" t="str">
        <f>IF(L82="","",L82)</f>
        <v/>
      </c>
      <c r="R29" s="453"/>
      <c r="S29" s="453"/>
      <c r="T29" s="454"/>
      <c r="U29" s="452" t="str">
        <f>IF(L83="","",L83)</f>
        <v/>
      </c>
      <c r="V29" s="453"/>
      <c r="W29" s="453"/>
      <c r="X29" s="468"/>
      <c r="Y29" s="450"/>
      <c r="Z29" s="451"/>
      <c r="AA29" s="55"/>
    </row>
    <row r="30" spans="1:27" ht="100.15" customHeight="1" thickTop="1" thickBot="1" x14ac:dyDescent="0.25">
      <c r="A30" s="28"/>
      <c r="B30" s="138">
        <v>8</v>
      </c>
      <c r="C30" s="452" t="str">
        <f>IF(L85="","",L85)</f>
        <v/>
      </c>
      <c r="D30" s="453"/>
      <c r="E30" s="453"/>
      <c r="F30" s="453"/>
      <c r="G30" s="453"/>
      <c r="H30" s="454"/>
      <c r="I30" s="462"/>
      <c r="J30" s="463"/>
      <c r="K30" s="463"/>
      <c r="L30" s="464"/>
      <c r="M30" s="457">
        <f>IF(L88="","",L88)</f>
        <v>0</v>
      </c>
      <c r="N30" s="458"/>
      <c r="O30" s="455"/>
      <c r="P30" s="456"/>
      <c r="Q30" s="452" t="str">
        <f>IF(L86="","",L86)</f>
        <v/>
      </c>
      <c r="R30" s="453"/>
      <c r="S30" s="453"/>
      <c r="T30" s="454"/>
      <c r="U30" s="452" t="str">
        <f>IF(L87="","",L87)</f>
        <v/>
      </c>
      <c r="V30" s="453"/>
      <c r="W30" s="453"/>
      <c r="X30" s="468"/>
      <c r="Y30" s="450"/>
      <c r="Z30" s="451"/>
      <c r="AA30" s="55"/>
    </row>
    <row r="31" spans="1:27" ht="100.15" customHeight="1" thickTop="1" thickBot="1" x14ac:dyDescent="0.25">
      <c r="A31" s="28"/>
      <c r="B31" s="139">
        <v>9</v>
      </c>
      <c r="C31" s="459" t="str">
        <f>IF(L89="","",L89)</f>
        <v/>
      </c>
      <c r="D31" s="460"/>
      <c r="E31" s="460"/>
      <c r="F31" s="460"/>
      <c r="G31" s="460"/>
      <c r="H31" s="461"/>
      <c r="I31" s="490"/>
      <c r="J31" s="491"/>
      <c r="K31" s="491"/>
      <c r="L31" s="492"/>
      <c r="M31" s="595">
        <f>IF(L92="","",L92)</f>
        <v>0</v>
      </c>
      <c r="N31" s="596"/>
      <c r="O31" s="597"/>
      <c r="P31" s="598"/>
      <c r="Q31" s="459" t="str">
        <f>IF(L90="","",L90)</f>
        <v/>
      </c>
      <c r="R31" s="460"/>
      <c r="S31" s="460"/>
      <c r="T31" s="461"/>
      <c r="U31" s="459" t="str">
        <f>IF(L91="","",L91)</f>
        <v/>
      </c>
      <c r="V31" s="460"/>
      <c r="W31" s="460"/>
      <c r="X31" s="599"/>
      <c r="Y31" s="450"/>
      <c r="Z31" s="451"/>
      <c r="AA31" s="55"/>
    </row>
    <row r="32" spans="1:27" ht="55.15" customHeight="1" thickTop="1" thickBot="1" x14ac:dyDescent="0.25">
      <c r="A32" s="28"/>
      <c r="B32" s="445" t="s">
        <v>509</v>
      </c>
      <c r="C32" s="446"/>
      <c r="D32" s="446"/>
      <c r="E32" s="446"/>
      <c r="F32" s="446"/>
      <c r="G32" s="446"/>
      <c r="H32" s="446"/>
      <c r="I32" s="446"/>
      <c r="J32" s="446"/>
      <c r="K32" s="446"/>
      <c r="L32" s="447"/>
      <c r="M32" s="493" t="str">
        <f>IF(L93="","",L93)</f>
        <v/>
      </c>
      <c r="N32" s="493"/>
      <c r="O32" s="603" t="str">
        <f>IF(O23="","",SUM(O23:O31))</f>
        <v/>
      </c>
      <c r="P32" s="603"/>
      <c r="Q32" s="600" t="s">
        <v>510</v>
      </c>
      <c r="R32" s="601"/>
      <c r="S32" s="601"/>
      <c r="T32" s="601"/>
      <c r="U32" s="601"/>
      <c r="V32" s="601"/>
      <c r="W32" s="601"/>
      <c r="X32" s="601"/>
      <c r="Y32" s="601"/>
      <c r="Z32" s="602"/>
      <c r="AA32" s="55"/>
    </row>
    <row r="33" spans="1:27" ht="33.6" customHeight="1" thickTop="1" thickBot="1" x14ac:dyDescent="0.4">
      <c r="A33" s="28"/>
      <c r="B33" s="160" t="s">
        <v>511</v>
      </c>
      <c r="C33" s="176"/>
      <c r="D33" s="311"/>
      <c r="E33" s="311"/>
      <c r="F33" s="312"/>
      <c r="G33" s="312"/>
      <c r="H33" s="312"/>
      <c r="I33" s="312"/>
      <c r="J33" s="312"/>
      <c r="K33" s="312"/>
      <c r="L33" s="313"/>
      <c r="M33" s="313"/>
      <c r="N33" s="314"/>
      <c r="O33" s="509" t="str">
        <f>IF(O23="","",SUM(O23:P31))</f>
        <v/>
      </c>
      <c r="P33" s="510"/>
      <c r="Q33" s="315"/>
      <c r="R33" s="315"/>
      <c r="S33" s="312"/>
      <c r="T33" s="312"/>
      <c r="U33" s="312"/>
      <c r="V33" s="316" t="s">
        <v>512</v>
      </c>
      <c r="W33" s="592"/>
      <c r="X33" s="593"/>
      <c r="Y33" s="593"/>
      <c r="Z33" s="594"/>
      <c r="AA33" s="55"/>
    </row>
    <row r="34" spans="1:27" ht="30" customHeight="1" thickTop="1" thickBot="1" x14ac:dyDescent="0.3">
      <c r="A34" s="28"/>
      <c r="B34" s="500" t="s">
        <v>513</v>
      </c>
      <c r="C34" s="501"/>
      <c r="D34" s="502"/>
      <c r="E34" s="502"/>
      <c r="F34" s="502"/>
      <c r="G34" s="506"/>
      <c r="H34" s="507"/>
      <c r="I34" s="507"/>
      <c r="J34" s="507"/>
      <c r="K34" s="507"/>
      <c r="L34" s="507"/>
      <c r="M34" s="507"/>
      <c r="N34" s="507"/>
      <c r="O34" s="507"/>
      <c r="P34" s="507"/>
      <c r="Q34" s="507"/>
      <c r="R34" s="507"/>
      <c r="S34" s="507"/>
      <c r="T34" s="507"/>
      <c r="U34" s="507"/>
      <c r="V34" s="507"/>
      <c r="W34" s="507"/>
      <c r="X34" s="507"/>
      <c r="Y34" s="507"/>
      <c r="Z34" s="508"/>
      <c r="AA34" s="55"/>
    </row>
    <row r="35" spans="1:27" ht="6" customHeight="1" thickTop="1" x14ac:dyDescent="0.2">
      <c r="A35" s="28"/>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5"/>
      <c r="AA35" s="55"/>
    </row>
    <row r="36" spans="1:27" ht="6" customHeight="1" thickBot="1" x14ac:dyDescent="0.25">
      <c r="A36" s="28"/>
      <c r="B36" s="497"/>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9"/>
      <c r="AA36" s="55"/>
    </row>
    <row r="37" spans="1:27" ht="13.5" thickTop="1" x14ac:dyDescent="0.2">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idden="1" x14ac:dyDescent="0.2">
      <c r="F42" s="93"/>
      <c r="G42" s="93"/>
      <c r="H42" s="93" t="s">
        <v>76</v>
      </c>
      <c r="I42" s="93"/>
      <c r="J42" s="117">
        <f>'JOB TITLE (2)'!D48</f>
        <v>100</v>
      </c>
      <c r="L42" t="str">
        <f>IF(VLOOKUP(J42,DATA!$C$2:$F$328,4,FALSE)="","",(VLOOKUP(J42,DATA!$C$2:$F$328,4,FALSE)))</f>
        <v/>
      </c>
    </row>
    <row r="43" spans="1:27" hidden="1" x14ac:dyDescent="0.2">
      <c r="F43" s="93"/>
      <c r="G43" s="93"/>
      <c r="H43" s="93" t="s">
        <v>514</v>
      </c>
      <c r="I43" s="93"/>
      <c r="J43" s="95">
        <f>J42+1</f>
        <v>101</v>
      </c>
      <c r="L43" t="str">
        <f>IF(VLOOKUP(J43,DATA!$C$2:$F$328,4,FALSE)="","",(VLOOKUP(J43,DATA!$C$2:$F$328,4,FALSE)))</f>
        <v/>
      </c>
    </row>
    <row r="44" spans="1:27" hidden="1" x14ac:dyDescent="0.2">
      <c r="F44" s="93"/>
      <c r="G44" s="93"/>
      <c r="H44" s="93" t="s">
        <v>78</v>
      </c>
      <c r="I44" s="93"/>
      <c r="J44" s="95">
        <f t="shared" ref="J44:J92" si="0">J43+1</f>
        <v>102</v>
      </c>
      <c r="K44" s="95"/>
      <c r="L44" t="str">
        <f>IF(VLOOKUP(J44,DATA!$C$2:$F$328,4,FALSE)="","",(VLOOKUP(J44,DATA!$C$2:$F$328,4,FALSE)))</f>
        <v/>
      </c>
    </row>
    <row r="45" spans="1:27" hidden="1" x14ac:dyDescent="0.2">
      <c r="F45" s="93"/>
      <c r="G45" s="93"/>
      <c r="H45" s="93" t="s">
        <v>79</v>
      </c>
      <c r="I45" s="93"/>
      <c r="J45" s="95">
        <f t="shared" si="0"/>
        <v>103</v>
      </c>
      <c r="K45" s="95"/>
      <c r="L45" t="str">
        <f>IF(VLOOKUP(J45,DATA!$C$2:$F$328,4,FALSE)="","",(VLOOKUP(J45,DATA!$C$2:$F$328,4,FALSE)))</f>
        <v/>
      </c>
    </row>
    <row r="46" spans="1:27" hidden="1" x14ac:dyDescent="0.2">
      <c r="F46" s="93"/>
      <c r="G46" s="93"/>
      <c r="H46" s="93" t="s">
        <v>80</v>
      </c>
      <c r="I46" s="93"/>
      <c r="J46" s="95">
        <f t="shared" si="0"/>
        <v>104</v>
      </c>
      <c r="K46" s="95"/>
      <c r="L46" t="str">
        <f>IF(VLOOKUP(J46,DATA!$C$2:$F$328,4,FALSE)="","",(VLOOKUP(J46,DATA!$C$2:$F$328,4,FALSE)))</f>
        <v/>
      </c>
    </row>
    <row r="47" spans="1:27" hidden="1" x14ac:dyDescent="0.2">
      <c r="F47" s="93"/>
      <c r="G47" s="93"/>
      <c r="H47" s="93" t="s">
        <v>81</v>
      </c>
      <c r="I47" s="93"/>
      <c r="J47" s="95">
        <f t="shared" si="0"/>
        <v>105</v>
      </c>
      <c r="K47" s="95"/>
      <c r="L47" t="str">
        <f>IF(VLOOKUP(J47,DATA!$C$2:$F$328,4,FALSE)="","",(VLOOKUP(J47,DATA!$C$2:$F$328,4,FALSE)))</f>
        <v/>
      </c>
      <c r="M47" s="92"/>
    </row>
    <row r="48" spans="1:27" hidden="1" x14ac:dyDescent="0.2">
      <c r="F48" s="93"/>
      <c r="G48" s="93"/>
      <c r="H48" s="93" t="s">
        <v>82</v>
      </c>
      <c r="I48" s="93"/>
      <c r="J48" s="95">
        <f t="shared" si="0"/>
        <v>106</v>
      </c>
      <c r="K48" s="95"/>
      <c r="L48" t="str">
        <f>IF(VLOOKUP(J48,DATA!$C$2:$F$328,4,FALSE)="","",(VLOOKUP(J48,DATA!$C$2:$F$328,4,FALSE)))</f>
        <v/>
      </c>
      <c r="M48" s="94"/>
    </row>
    <row r="49" spans="6:15" hidden="1" x14ac:dyDescent="0.2">
      <c r="F49" s="93"/>
      <c r="G49" s="93"/>
      <c r="H49" s="93" t="s">
        <v>83</v>
      </c>
      <c r="I49" s="93"/>
      <c r="J49" s="95">
        <f t="shared" si="0"/>
        <v>107</v>
      </c>
      <c r="K49" s="95"/>
      <c r="L49" t="str">
        <f>IF(VLOOKUP(J49,DATA!$C$2:$F$328,4,FALSE)="","",(VLOOKUP(J49,DATA!$C$2:$F$328,4,FALSE)))</f>
        <v/>
      </c>
    </row>
    <row r="50" spans="6:15" hidden="1" x14ac:dyDescent="0.2">
      <c r="F50" s="93"/>
      <c r="G50" s="93"/>
      <c r="H50" s="93" t="s">
        <v>84</v>
      </c>
      <c r="I50" s="93"/>
      <c r="J50" s="95">
        <f t="shared" si="0"/>
        <v>108</v>
      </c>
      <c r="K50" s="95"/>
      <c r="L50" t="str">
        <f>IF(VLOOKUP(J50,DATA!$C$2:$F$328,4,FALSE)="","",(VLOOKUP(J50,DATA!$C$2:$F$328,4,FALSE)))</f>
        <v/>
      </c>
    </row>
    <row r="51" spans="6:15" hidden="1" x14ac:dyDescent="0.2">
      <c r="F51" s="93"/>
      <c r="G51" s="93"/>
      <c r="H51" s="93" t="s">
        <v>85</v>
      </c>
      <c r="I51" s="93"/>
      <c r="J51" s="95">
        <f t="shared" si="0"/>
        <v>109</v>
      </c>
      <c r="K51" s="95"/>
      <c r="L51" t="str">
        <f>IF(VLOOKUP(J51,DATA!$C$2:$F$328,4,FALSE)="","",(VLOOKUP(J51,DATA!$C$2:$F$328,4,FALSE)))</f>
        <v/>
      </c>
    </row>
    <row r="52" spans="6:15" hidden="1" x14ac:dyDescent="0.2">
      <c r="F52" s="93"/>
      <c r="G52" s="93"/>
      <c r="H52" s="93" t="s">
        <v>86</v>
      </c>
      <c r="I52" s="93"/>
      <c r="J52" s="95">
        <f t="shared" si="0"/>
        <v>110</v>
      </c>
      <c r="K52" s="95"/>
      <c r="L52" t="str">
        <f>IF(VLOOKUP(J52,DATA!$C$2:$F$328,4,FALSE)="","",(VLOOKUP(J52,DATA!$C$2:$F$328,4,FALSE)))</f>
        <v/>
      </c>
    </row>
    <row r="53" spans="6:15" hidden="1" x14ac:dyDescent="0.2">
      <c r="F53" s="93"/>
      <c r="G53" s="93"/>
      <c r="H53" s="93" t="s">
        <v>87</v>
      </c>
      <c r="I53" s="93"/>
      <c r="J53" s="95">
        <f t="shared" si="0"/>
        <v>111</v>
      </c>
      <c r="K53" s="95"/>
      <c r="L53" t="str">
        <f>IF(VLOOKUP(J53,DATA!$C$2:$F$328,4,FALSE)="","",(VLOOKUP(J53,DATA!$C$2:$F$328,4,FALSE)))</f>
        <v/>
      </c>
    </row>
    <row r="54" spans="6:15" hidden="1" x14ac:dyDescent="0.2">
      <c r="F54" s="93"/>
      <c r="G54" s="93"/>
      <c r="H54" s="93" t="s">
        <v>88</v>
      </c>
      <c r="I54" s="93"/>
      <c r="J54" s="95">
        <f t="shared" si="0"/>
        <v>112</v>
      </c>
      <c r="K54" s="95"/>
      <c r="L54" t="str">
        <f>IF(VLOOKUP(J54,DATA!$C$2:$F$328,4,FALSE)="","",(VLOOKUP(J54,DATA!$C$2:$F$328,4,FALSE)))</f>
        <v/>
      </c>
      <c r="M54" s="232"/>
      <c r="N54" s="232"/>
      <c r="O54" s="232"/>
    </row>
    <row r="55" spans="6:15" hidden="1" x14ac:dyDescent="0.2">
      <c r="F55" s="93"/>
      <c r="G55" s="93"/>
      <c r="H55" s="93" t="s">
        <v>89</v>
      </c>
      <c r="I55" s="93"/>
      <c r="J55" s="95">
        <f t="shared" si="0"/>
        <v>113</v>
      </c>
      <c r="K55" s="95"/>
      <c r="L55" t="str">
        <f>IF(VLOOKUP(J55,DATA!$C$2:$F$328,4,FALSE)="","",(VLOOKUP(J55,DATA!$C$2:$F$328,4,FALSE)))</f>
        <v/>
      </c>
    </row>
    <row r="56" spans="6:15" hidden="1" x14ac:dyDescent="0.2">
      <c r="F56" s="93"/>
      <c r="G56" s="93"/>
      <c r="H56" s="93" t="s">
        <v>90</v>
      </c>
      <c r="I56" s="93"/>
      <c r="J56" s="95">
        <f t="shared" si="0"/>
        <v>114</v>
      </c>
      <c r="K56" s="95"/>
      <c r="L56" t="str">
        <f>IF(VLOOKUP(J56,DATA!$C$2:$F$328,4,FALSE)="","",(VLOOKUP(J56,DATA!$C$2:$F$328,4,FALSE)))</f>
        <v/>
      </c>
    </row>
    <row r="57" spans="6:15" hidden="1" x14ac:dyDescent="0.2">
      <c r="F57" s="93"/>
      <c r="G57" s="93"/>
      <c r="H57" s="93" t="s">
        <v>91</v>
      </c>
      <c r="I57" s="93"/>
      <c r="J57" s="95">
        <f t="shared" si="0"/>
        <v>115</v>
      </c>
      <c r="K57" s="95"/>
      <c r="L57" t="str">
        <f>IF(VLOOKUP(J57,DATA!$C$2:$F$328,4,FALSE)="","",(VLOOKUP(J57,DATA!$C$2:$F$328,4,FALSE)))</f>
        <v/>
      </c>
    </row>
    <row r="58" spans="6:15" hidden="1" x14ac:dyDescent="0.2">
      <c r="F58" s="93"/>
      <c r="G58" s="93"/>
      <c r="H58" s="93" t="s">
        <v>92</v>
      </c>
      <c r="I58" s="93"/>
      <c r="J58" s="95">
        <f t="shared" si="0"/>
        <v>116</v>
      </c>
      <c r="K58" s="95"/>
      <c r="L58" t="str">
        <f>IF(VLOOKUP(J58,DATA!$C$2:$F$328,4,FALSE)="","",(VLOOKUP(J58,DATA!$C$2:$F$328,4,FALSE)))</f>
        <v/>
      </c>
    </row>
    <row r="59" spans="6:15" hidden="1" x14ac:dyDescent="0.2">
      <c r="F59" s="93"/>
      <c r="G59" s="93"/>
      <c r="H59" s="93" t="s">
        <v>93</v>
      </c>
      <c r="I59" s="93"/>
      <c r="J59" s="95">
        <f t="shared" si="0"/>
        <v>117</v>
      </c>
      <c r="K59" s="95"/>
      <c r="L59" t="str">
        <f>IF(VLOOKUP(J59,DATA!$C$2:$F$328,4,FALSE)="","",(VLOOKUP(J59,DATA!$C$2:$F$328,4,FALSE)))</f>
        <v/>
      </c>
    </row>
    <row r="60" spans="6:15" hidden="1" x14ac:dyDescent="0.2">
      <c r="F60" s="93"/>
      <c r="G60" s="93"/>
      <c r="H60" s="93" t="s">
        <v>94</v>
      </c>
      <c r="I60" s="93"/>
      <c r="J60" s="95">
        <f t="shared" si="0"/>
        <v>118</v>
      </c>
      <c r="K60" s="95"/>
      <c r="L60">
        <f>IF(VLOOKUP(J60,DATA!$C$2:$F$328,4,FALSE)="",0,(VLOOKUP(J60,DATA!$C$2:$F$328,4,FALSE)))</f>
        <v>0</v>
      </c>
    </row>
    <row r="61" spans="6:15" hidden="1" x14ac:dyDescent="0.2">
      <c r="F61" s="93"/>
      <c r="G61" s="93"/>
      <c r="H61" s="93" t="s">
        <v>95</v>
      </c>
      <c r="I61" s="93"/>
      <c r="J61" s="95">
        <f t="shared" si="0"/>
        <v>119</v>
      </c>
      <c r="K61" s="95"/>
      <c r="L61" t="str">
        <f>IF(VLOOKUP(J61,DATA!$C$2:$F$328,4,FALSE)="","",(VLOOKUP(J61,DATA!$C$2:$F$328,4,FALSE)))</f>
        <v/>
      </c>
    </row>
    <row r="62" spans="6:15" hidden="1" x14ac:dyDescent="0.2">
      <c r="F62" s="93"/>
      <c r="G62" s="93"/>
      <c r="H62" s="93" t="s">
        <v>96</v>
      </c>
      <c r="I62" s="93"/>
      <c r="J62" s="95">
        <f t="shared" si="0"/>
        <v>120</v>
      </c>
      <c r="K62" s="95"/>
      <c r="L62" t="str">
        <f>IF(VLOOKUP(J62,DATA!$C$2:$F$328,4,FALSE)="","",(VLOOKUP(J62,DATA!$C$2:$F$328,4,FALSE)))</f>
        <v/>
      </c>
    </row>
    <row r="63" spans="6:15" hidden="1" x14ac:dyDescent="0.2">
      <c r="F63" s="93"/>
      <c r="G63" s="93"/>
      <c r="H63" s="93" t="s">
        <v>97</v>
      </c>
      <c r="I63" s="93"/>
      <c r="J63" s="95">
        <f t="shared" si="0"/>
        <v>121</v>
      </c>
      <c r="K63" s="95"/>
      <c r="L63" t="str">
        <f>IF(VLOOKUP(J63,DATA!$C$2:$F$328,4,FALSE)="","",(VLOOKUP(J63,DATA!$C$2:$F$328,4,FALSE)))</f>
        <v/>
      </c>
    </row>
    <row r="64" spans="6:15" hidden="1" x14ac:dyDescent="0.2">
      <c r="F64" s="93"/>
      <c r="G64" s="93"/>
      <c r="H64" s="93" t="s">
        <v>98</v>
      </c>
      <c r="I64" s="93"/>
      <c r="J64" s="95">
        <f t="shared" si="0"/>
        <v>122</v>
      </c>
      <c r="K64" s="95"/>
      <c r="L64">
        <f>IF(VLOOKUP(J64,DATA!$C$2:$F$328,4,FALSE)="",0,(VLOOKUP(J64,DATA!$C$2:$F$328,4,FALSE)))</f>
        <v>0</v>
      </c>
    </row>
    <row r="65" spans="6:12" hidden="1" x14ac:dyDescent="0.2">
      <c r="F65" s="93"/>
      <c r="G65" s="93"/>
      <c r="H65" s="93" t="s">
        <v>99</v>
      </c>
      <c r="I65" s="93"/>
      <c r="J65" s="95">
        <f t="shared" si="0"/>
        <v>123</v>
      </c>
      <c r="K65" s="95"/>
      <c r="L65" t="str">
        <f>IF(VLOOKUP(J65,DATA!$C$2:$F$328,4,FALSE)="","",(VLOOKUP(J65,DATA!$C$2:$F$328,4,FALSE)))</f>
        <v/>
      </c>
    </row>
    <row r="66" spans="6:12" hidden="1" x14ac:dyDescent="0.2">
      <c r="F66" s="93"/>
      <c r="G66" s="93"/>
      <c r="H66" s="93" t="s">
        <v>100</v>
      </c>
      <c r="I66" s="93"/>
      <c r="J66" s="95">
        <f t="shared" si="0"/>
        <v>124</v>
      </c>
      <c r="K66" s="95"/>
      <c r="L66" t="str">
        <f>IF(VLOOKUP(J66,DATA!$C$2:$F$328,4,FALSE)="","",(VLOOKUP(J66,DATA!$C$2:$F$328,4,FALSE)))</f>
        <v/>
      </c>
    </row>
    <row r="67" spans="6:12" hidden="1" x14ac:dyDescent="0.2">
      <c r="F67" s="93"/>
      <c r="G67" s="93"/>
      <c r="H67" s="93" t="s">
        <v>101</v>
      </c>
      <c r="I67" s="93"/>
      <c r="J67" s="95">
        <f t="shared" si="0"/>
        <v>125</v>
      </c>
      <c r="K67" s="95"/>
      <c r="L67" t="str">
        <f>IF(VLOOKUP(J67,DATA!$C$2:$F$328,4,FALSE)="","",(VLOOKUP(J67,DATA!$C$2:$F$328,4,FALSE)))</f>
        <v/>
      </c>
    </row>
    <row r="68" spans="6:12" hidden="1" x14ac:dyDescent="0.2">
      <c r="F68" s="93"/>
      <c r="G68" s="93"/>
      <c r="H68" s="93" t="s">
        <v>102</v>
      </c>
      <c r="I68" s="93"/>
      <c r="J68" s="95">
        <f t="shared" si="0"/>
        <v>126</v>
      </c>
      <c r="K68" s="95"/>
      <c r="L68">
        <f>IF(VLOOKUP(J68,DATA!$C$2:$F$328,4,FALSE)="",0,(VLOOKUP(J68,DATA!$C$2:$F$328,4,FALSE)))</f>
        <v>0</v>
      </c>
    </row>
    <row r="69" spans="6:12" hidden="1" x14ac:dyDescent="0.2">
      <c r="F69" s="93"/>
      <c r="G69" s="93"/>
      <c r="H69" s="93" t="s">
        <v>103</v>
      </c>
      <c r="I69" s="93"/>
      <c r="J69" s="95">
        <f t="shared" si="0"/>
        <v>127</v>
      </c>
      <c r="K69" s="95"/>
      <c r="L69" t="str">
        <f>IF(VLOOKUP(J69,DATA!$C$2:$F$328,4,FALSE)="","",(VLOOKUP(J69,DATA!$C$2:$F$328,4,FALSE)))</f>
        <v/>
      </c>
    </row>
    <row r="70" spans="6:12" hidden="1" x14ac:dyDescent="0.2">
      <c r="F70" s="93"/>
      <c r="G70" s="93"/>
      <c r="H70" s="93" t="s">
        <v>104</v>
      </c>
      <c r="I70" s="93"/>
      <c r="J70" s="95">
        <f t="shared" si="0"/>
        <v>128</v>
      </c>
      <c r="K70" s="95"/>
      <c r="L70" t="str">
        <f>IF(VLOOKUP(J70,DATA!$C$2:$F$328,4,FALSE)="","",(VLOOKUP(J70,DATA!$C$2:$F$328,4,FALSE)))</f>
        <v/>
      </c>
    </row>
    <row r="71" spans="6:12" hidden="1" x14ac:dyDescent="0.2">
      <c r="F71" s="93"/>
      <c r="G71" s="93"/>
      <c r="H71" s="93" t="s">
        <v>105</v>
      </c>
      <c r="I71" s="93"/>
      <c r="J71" s="95">
        <f t="shared" si="0"/>
        <v>129</v>
      </c>
      <c r="K71" s="95"/>
      <c r="L71" t="str">
        <f>IF(VLOOKUP(J71,DATA!$C$2:$F$328,4,FALSE)="","",(VLOOKUP(J71,DATA!$C$2:$F$328,4,FALSE)))</f>
        <v/>
      </c>
    </row>
    <row r="72" spans="6:12" hidden="1" x14ac:dyDescent="0.2">
      <c r="F72" s="93"/>
      <c r="G72" s="93"/>
      <c r="H72" s="93" t="s">
        <v>106</v>
      </c>
      <c r="I72" s="93"/>
      <c r="J72" s="95">
        <f t="shared" si="0"/>
        <v>130</v>
      </c>
      <c r="K72" s="95"/>
      <c r="L72">
        <f>IF(VLOOKUP(J72,DATA!$C$2:$F$328,4,FALSE)="",0,(VLOOKUP(J72,DATA!$C$2:$F$328,4,FALSE)))</f>
        <v>0</v>
      </c>
    </row>
    <row r="73" spans="6:12" hidden="1" x14ac:dyDescent="0.2">
      <c r="F73" s="93"/>
      <c r="G73" s="93"/>
      <c r="H73" s="93" t="s">
        <v>107</v>
      </c>
      <c r="I73" s="93"/>
      <c r="J73" s="95">
        <f t="shared" si="0"/>
        <v>131</v>
      </c>
      <c r="K73" s="95"/>
      <c r="L73" t="str">
        <f>IF(VLOOKUP(J73,DATA!$C$2:$F$328,4,FALSE)="","",(VLOOKUP(J73,DATA!$C$2:$F$328,4,FALSE)))</f>
        <v/>
      </c>
    </row>
    <row r="74" spans="6:12" hidden="1" x14ac:dyDescent="0.2">
      <c r="F74" s="93"/>
      <c r="G74" s="93"/>
      <c r="H74" s="93" t="s">
        <v>108</v>
      </c>
      <c r="I74" s="93"/>
      <c r="J74" s="95">
        <f t="shared" si="0"/>
        <v>132</v>
      </c>
      <c r="K74" s="95"/>
      <c r="L74" t="str">
        <f>IF(VLOOKUP(J74,DATA!$C$2:$F$328,4,FALSE)="","",(VLOOKUP(J74,DATA!$C$2:$F$328,4,FALSE)))</f>
        <v/>
      </c>
    </row>
    <row r="75" spans="6:12" hidden="1" x14ac:dyDescent="0.2">
      <c r="F75" s="93"/>
      <c r="G75" s="93"/>
      <c r="H75" s="93" t="s">
        <v>109</v>
      </c>
      <c r="I75" s="93"/>
      <c r="J75" s="95">
        <f t="shared" si="0"/>
        <v>133</v>
      </c>
      <c r="K75" s="95"/>
      <c r="L75" t="str">
        <f>IF(VLOOKUP(J75,DATA!$C$2:$F$328,4,FALSE)="","",(VLOOKUP(J75,DATA!$C$2:$F$328,4,FALSE)))</f>
        <v/>
      </c>
    </row>
    <row r="76" spans="6:12" hidden="1" x14ac:dyDescent="0.2">
      <c r="F76" s="93"/>
      <c r="G76" s="93"/>
      <c r="H76" s="93" t="s">
        <v>110</v>
      </c>
      <c r="I76" s="93"/>
      <c r="J76" s="95">
        <f t="shared" si="0"/>
        <v>134</v>
      </c>
      <c r="K76" s="95"/>
      <c r="L76">
        <f>IF(VLOOKUP(J76,DATA!$C$2:$F$328,4,FALSE)="",0,(VLOOKUP(J76,DATA!$C$2:$F$328,4,FALSE)))</f>
        <v>0</v>
      </c>
    </row>
    <row r="77" spans="6:12" hidden="1" x14ac:dyDescent="0.2">
      <c r="F77" s="93"/>
      <c r="G77" s="93"/>
      <c r="H77" s="93" t="s">
        <v>111</v>
      </c>
      <c r="I77" s="93"/>
      <c r="J77" s="95">
        <f t="shared" si="0"/>
        <v>135</v>
      </c>
      <c r="K77" s="95"/>
      <c r="L77" t="str">
        <f>IF(VLOOKUP(J77,DATA!$C$2:$F$328,4,FALSE)="","",(VLOOKUP(J77,DATA!$C$2:$F$328,4,FALSE)))</f>
        <v/>
      </c>
    </row>
    <row r="78" spans="6:12" hidden="1" x14ac:dyDescent="0.2">
      <c r="F78" s="93"/>
      <c r="G78" s="93"/>
      <c r="H78" s="93" t="s">
        <v>112</v>
      </c>
      <c r="I78" s="93"/>
      <c r="J78" s="95">
        <f t="shared" si="0"/>
        <v>136</v>
      </c>
      <c r="K78" s="95"/>
      <c r="L78" t="str">
        <f>IF(VLOOKUP(J78,DATA!$C$2:$F$328,4,FALSE)="","",(VLOOKUP(J78,DATA!$C$2:$F$328,4,FALSE)))</f>
        <v/>
      </c>
    </row>
    <row r="79" spans="6:12" hidden="1" x14ac:dyDescent="0.2">
      <c r="F79" s="93"/>
      <c r="G79" s="93"/>
      <c r="H79" s="93" t="s">
        <v>113</v>
      </c>
      <c r="I79" s="93"/>
      <c r="J79" s="95">
        <f t="shared" si="0"/>
        <v>137</v>
      </c>
      <c r="K79" s="95"/>
      <c r="L79" t="str">
        <f>IF(VLOOKUP(J79,DATA!$C$2:$F$328,4,FALSE)="","",(VLOOKUP(J79,DATA!$C$2:$F$328,4,FALSE)))</f>
        <v/>
      </c>
    </row>
    <row r="80" spans="6:12" hidden="1" x14ac:dyDescent="0.2">
      <c r="F80" s="93"/>
      <c r="G80" s="93"/>
      <c r="H80" s="93" t="s">
        <v>114</v>
      </c>
      <c r="I80" s="93"/>
      <c r="J80" s="95">
        <f t="shared" si="0"/>
        <v>138</v>
      </c>
      <c r="K80" s="95"/>
      <c r="L80">
        <f>IF(VLOOKUP(J80,DATA!$C$2:$F$328,4,FALSE)="",0,(VLOOKUP(J80,DATA!$C$2:$F$328,4,FALSE)))</f>
        <v>0</v>
      </c>
    </row>
    <row r="81" spans="6:13" hidden="1" x14ac:dyDescent="0.2">
      <c r="F81" s="93"/>
      <c r="G81" s="93"/>
      <c r="H81" s="93" t="s">
        <v>115</v>
      </c>
      <c r="I81" s="93"/>
      <c r="J81" s="95">
        <f t="shared" si="0"/>
        <v>139</v>
      </c>
      <c r="K81" s="95"/>
      <c r="L81" t="str">
        <f>IF(VLOOKUP(J81,DATA!$C$2:$F$328,4,FALSE)="","",(VLOOKUP(J81,DATA!$C$2:$F$328,4,FALSE)))</f>
        <v/>
      </c>
    </row>
    <row r="82" spans="6:13" hidden="1" x14ac:dyDescent="0.2">
      <c r="F82" s="93"/>
      <c r="G82" s="93"/>
      <c r="H82" s="93" t="s">
        <v>116</v>
      </c>
      <c r="I82" s="93"/>
      <c r="J82" s="95">
        <f t="shared" si="0"/>
        <v>140</v>
      </c>
      <c r="K82" s="95"/>
      <c r="L82" t="str">
        <f>IF(VLOOKUP(J82,DATA!$C$2:$F$328,4,FALSE)="","",(VLOOKUP(J82,DATA!$C$2:$F$328,4,FALSE)))</f>
        <v/>
      </c>
    </row>
    <row r="83" spans="6:13" hidden="1" x14ac:dyDescent="0.2">
      <c r="F83" s="93"/>
      <c r="G83" s="93"/>
      <c r="H83" s="93" t="s">
        <v>117</v>
      </c>
      <c r="I83" s="93"/>
      <c r="J83" s="95">
        <f t="shared" si="0"/>
        <v>141</v>
      </c>
      <c r="K83" s="95"/>
      <c r="L83" t="str">
        <f>IF(VLOOKUP(J83,DATA!$C$2:$F$328,4,FALSE)="","",(VLOOKUP(J83,DATA!$C$2:$F$328,4,FALSE)))</f>
        <v/>
      </c>
    </row>
    <row r="84" spans="6:13" hidden="1" x14ac:dyDescent="0.2">
      <c r="F84" s="93"/>
      <c r="G84" s="93"/>
      <c r="H84" s="93" t="s">
        <v>118</v>
      </c>
      <c r="I84" s="93"/>
      <c r="J84" s="95">
        <f t="shared" si="0"/>
        <v>142</v>
      </c>
      <c r="K84" s="95"/>
      <c r="L84">
        <f>IF(VLOOKUP(J84,DATA!$C$2:$F$328,4,FALSE)="",0,(VLOOKUP(J84,DATA!$C$2:$F$328,4,FALSE)))</f>
        <v>0</v>
      </c>
    </row>
    <row r="85" spans="6:13" hidden="1" x14ac:dyDescent="0.2">
      <c r="F85" s="93"/>
      <c r="G85" s="93"/>
      <c r="H85" s="93" t="s">
        <v>119</v>
      </c>
      <c r="I85" s="93"/>
      <c r="J85" s="95">
        <f t="shared" si="0"/>
        <v>143</v>
      </c>
      <c r="K85" s="95"/>
      <c r="L85" t="str">
        <f>IF(VLOOKUP(J85,DATA!$C$2:$F$328,4,FALSE)="","",(VLOOKUP(J85,DATA!$C$2:$F$328,4,FALSE)))</f>
        <v/>
      </c>
    </row>
    <row r="86" spans="6:13" hidden="1" x14ac:dyDescent="0.2">
      <c r="F86" s="93"/>
      <c r="G86" s="93"/>
      <c r="H86" s="93" t="s">
        <v>120</v>
      </c>
      <c r="I86" s="93"/>
      <c r="J86" s="95">
        <f t="shared" si="0"/>
        <v>144</v>
      </c>
      <c r="K86" s="95"/>
      <c r="L86" t="str">
        <f>IF(VLOOKUP(J86,DATA!$C$2:$F$328,4,FALSE)="","",(VLOOKUP(J86,DATA!$C$2:$F$328,4,FALSE)))</f>
        <v/>
      </c>
    </row>
    <row r="87" spans="6:13" hidden="1" x14ac:dyDescent="0.2">
      <c r="F87" s="93"/>
      <c r="G87" s="93"/>
      <c r="H87" s="93" t="s">
        <v>121</v>
      </c>
      <c r="I87" s="93"/>
      <c r="J87" s="95">
        <f t="shared" si="0"/>
        <v>145</v>
      </c>
      <c r="K87" s="95"/>
      <c r="L87" t="str">
        <f>IF(VLOOKUP(J87,DATA!$C$2:$F$328,4,FALSE)="","",(VLOOKUP(J87,DATA!$C$2:$F$328,4,FALSE)))</f>
        <v/>
      </c>
    </row>
    <row r="88" spans="6:13" hidden="1" x14ac:dyDescent="0.2">
      <c r="F88" s="93"/>
      <c r="G88" s="93"/>
      <c r="H88" s="93" t="s">
        <v>122</v>
      </c>
      <c r="I88" s="93"/>
      <c r="J88" s="95">
        <f t="shared" si="0"/>
        <v>146</v>
      </c>
      <c r="K88" s="95"/>
      <c r="L88">
        <f>IF(VLOOKUP(J88,DATA!$C$2:$F$328,4,FALSE)="",0,(VLOOKUP(J88,DATA!$C$2:$F$328,4,FALSE)))</f>
        <v>0</v>
      </c>
    </row>
    <row r="89" spans="6:13" hidden="1" x14ac:dyDescent="0.2">
      <c r="F89" s="93"/>
      <c r="G89" s="93"/>
      <c r="H89" s="93" t="s">
        <v>123</v>
      </c>
      <c r="I89" s="93"/>
      <c r="J89" s="95">
        <f t="shared" si="0"/>
        <v>147</v>
      </c>
      <c r="K89" s="95"/>
      <c r="L89" t="str">
        <f>IF(VLOOKUP(J89,DATA!$C$2:$F$328,4,FALSE)="","",(VLOOKUP(J89,DATA!$C$2:$F$328,4,FALSE)))</f>
        <v/>
      </c>
    </row>
    <row r="90" spans="6:13" hidden="1" x14ac:dyDescent="0.2">
      <c r="F90" s="93"/>
      <c r="G90" s="93"/>
      <c r="H90" s="93" t="s">
        <v>124</v>
      </c>
      <c r="I90" s="93"/>
      <c r="J90" s="95">
        <f t="shared" si="0"/>
        <v>148</v>
      </c>
      <c r="K90" s="95"/>
      <c r="L90" t="str">
        <f>IF(VLOOKUP(J90,DATA!$C$2:$F$328,4,FALSE)="","",(VLOOKUP(J90,DATA!$C$2:$F$328,4,FALSE)))</f>
        <v/>
      </c>
    </row>
    <row r="91" spans="6:13" hidden="1" x14ac:dyDescent="0.2">
      <c r="F91" s="93"/>
      <c r="G91" s="93"/>
      <c r="H91" s="93" t="s">
        <v>125</v>
      </c>
      <c r="I91" s="93"/>
      <c r="J91" s="95">
        <f t="shared" si="0"/>
        <v>149</v>
      </c>
      <c r="K91" s="95"/>
      <c r="L91" t="str">
        <f>IF(VLOOKUP(J91,DATA!$C$2:$F$328,4,FALSE)="","",(VLOOKUP(J91,DATA!$C$2:$F$328,4,FALSE)))</f>
        <v/>
      </c>
    </row>
    <row r="92" spans="6:13" hidden="1" x14ac:dyDescent="0.2">
      <c r="F92" s="93"/>
      <c r="G92" s="93"/>
      <c r="H92" s="93" t="s">
        <v>126</v>
      </c>
      <c r="I92" s="93"/>
      <c r="J92" s="95">
        <f t="shared" si="0"/>
        <v>150</v>
      </c>
      <c r="K92" s="95"/>
      <c r="L92">
        <f>IF(VLOOKUP(J92,DATA!$C$2:$F$328,4,FALSE)="",0,(VLOOKUP(J92,DATA!$C$2:$F$328,4,FALSE)))</f>
        <v>0</v>
      </c>
    </row>
    <row r="93" spans="6:13" hidden="1" x14ac:dyDescent="0.2">
      <c r="H93" s="93" t="s">
        <v>515</v>
      </c>
      <c r="I93" s="93"/>
      <c r="L93" s="606" t="str">
        <f>IF(L42="","",SUM(L60+L64+L68+L72+L76+L80+L84+L88+L92))</f>
        <v/>
      </c>
      <c r="M93" s="606"/>
    </row>
  </sheetData>
  <sheetProtection algorithmName="SHA-512" hashValue="uff6K+85uiH7VJWjnr1cZihqHh7gWltBepYdvIwGbGuJfg5cuizVKMhsfK8X4TBUrz9CbmaktDsvAkvKZLOh6Q==" saltValue="wAchT/ULa7bnLdGCw2Gfjw==" spinCount="100000" sheet="1" formatRows="0" selectLockedCells="1"/>
  <customSheetViews>
    <customSheetView guid="{99C5DC5D-4FA6-4759-9524-D1D8E5F6D462}" scale="85" fitToPage="1" hiddenRows="1" hiddenColumns="1" topLeftCell="A16">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16">
      <selection activeCell="B22" sqref="B22:H22"/>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16">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Q30:T30"/>
    <mergeCell ref="M29:N29"/>
    <mergeCell ref="O29:P29"/>
    <mergeCell ref="M28:N28"/>
    <mergeCell ref="O28:P28"/>
    <mergeCell ref="M30:N30"/>
    <mergeCell ref="L93:M93"/>
    <mergeCell ref="Y31:Z31"/>
    <mergeCell ref="B32:L32"/>
    <mergeCell ref="M32:N32"/>
    <mergeCell ref="O32:P32"/>
    <mergeCell ref="Q32:Z32"/>
    <mergeCell ref="B34:F34"/>
    <mergeCell ref="G34:Z34"/>
    <mergeCell ref="B35:Z35"/>
    <mergeCell ref="B36:Z36"/>
    <mergeCell ref="O33:P33"/>
    <mergeCell ref="W33:Z33"/>
    <mergeCell ref="C31:H31"/>
    <mergeCell ref="I31:L31"/>
    <mergeCell ref="M31:N31"/>
    <mergeCell ref="O31:P31"/>
    <mergeCell ref="Q31:T31"/>
    <mergeCell ref="U31:X31"/>
    <mergeCell ref="Q27:T27"/>
    <mergeCell ref="U27:X27"/>
    <mergeCell ref="C28:H28"/>
    <mergeCell ref="I28:L28"/>
    <mergeCell ref="U29:X29"/>
    <mergeCell ref="Y29:Z29"/>
    <mergeCell ref="Q28:T28"/>
    <mergeCell ref="U28:X28"/>
    <mergeCell ref="Y28:Z28"/>
    <mergeCell ref="Q29:T29"/>
    <mergeCell ref="O30:P30"/>
    <mergeCell ref="U30:X30"/>
    <mergeCell ref="C26:H26"/>
    <mergeCell ref="I26:L26"/>
    <mergeCell ref="C27:H27"/>
    <mergeCell ref="I27:L27"/>
    <mergeCell ref="M26:N26"/>
    <mergeCell ref="Y26:Z26"/>
    <mergeCell ref="I25:L25"/>
    <mergeCell ref="O25:P25"/>
    <mergeCell ref="Q25:T25"/>
    <mergeCell ref="M25:N25"/>
    <mergeCell ref="U25:X25"/>
    <mergeCell ref="O26:P26"/>
    <mergeCell ref="Q26:T26"/>
    <mergeCell ref="U26:X26"/>
    <mergeCell ref="Y30:Z30"/>
    <mergeCell ref="I30:L30"/>
    <mergeCell ref="C29:H29"/>
    <mergeCell ref="I29:L29"/>
    <mergeCell ref="C30:H30"/>
    <mergeCell ref="Y27:Z27"/>
    <mergeCell ref="M27:N27"/>
    <mergeCell ref="O27:P27"/>
    <mergeCell ref="Y24:Z24"/>
    <mergeCell ref="C23:H23"/>
    <mergeCell ref="I23:L23"/>
    <mergeCell ref="C24:H24"/>
    <mergeCell ref="I24:L24"/>
    <mergeCell ref="U24:X24"/>
    <mergeCell ref="C25:H25"/>
    <mergeCell ref="Y25:Z25"/>
    <mergeCell ref="M23:N23"/>
    <mergeCell ref="O23:P23"/>
    <mergeCell ref="Q23:T23"/>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B19:F19"/>
    <mergeCell ref="G19:H19"/>
    <mergeCell ref="I19:J19"/>
    <mergeCell ref="K19:L19"/>
    <mergeCell ref="Q18:T18"/>
    <mergeCell ref="V18:Y18"/>
    <mergeCell ref="M19:N19"/>
    <mergeCell ref="V19:X19"/>
    <mergeCell ref="Y19:Z19"/>
    <mergeCell ref="O19:R19"/>
    <mergeCell ref="T19:U19"/>
    <mergeCell ref="B17:F17"/>
    <mergeCell ref="G17:K17"/>
    <mergeCell ref="L17:P17"/>
    <mergeCell ref="B18:E18"/>
    <mergeCell ref="G18:J18"/>
    <mergeCell ref="L18:O18"/>
    <mergeCell ref="B14:D14"/>
    <mergeCell ref="E14:N14"/>
    <mergeCell ref="O14:P14"/>
    <mergeCell ref="Q14:Z14"/>
    <mergeCell ref="B15:D15"/>
    <mergeCell ref="E15:N15"/>
    <mergeCell ref="O15:P15"/>
    <mergeCell ref="Q15:Z15"/>
    <mergeCell ref="B12:D12"/>
    <mergeCell ref="E12:N12"/>
    <mergeCell ref="O12:P12"/>
    <mergeCell ref="Q12:Z12"/>
    <mergeCell ref="B13:D13"/>
    <mergeCell ref="E13:N13"/>
    <mergeCell ref="O13:P13"/>
    <mergeCell ref="Q13:Z13"/>
    <mergeCell ref="B10:N10"/>
    <mergeCell ref="O10:Z10"/>
    <mergeCell ref="B11:D11"/>
    <mergeCell ref="E11:N11"/>
    <mergeCell ref="O11:P11"/>
    <mergeCell ref="Q11:Z11"/>
    <mergeCell ref="U8:Z8"/>
    <mergeCell ref="S9:Z9"/>
    <mergeCell ref="B2:Z2"/>
    <mergeCell ref="B3:Z3"/>
    <mergeCell ref="B5:Z5"/>
    <mergeCell ref="B6:Z6"/>
    <mergeCell ref="M8:R8"/>
  </mergeCells>
  <phoneticPr fontId="65" type="noConversion"/>
  <conditionalFormatting sqref="E13:E15 M20 B21 I23:I31 M23:O31 Y23:Y31">
    <cfRule type="cellIs" dxfId="7" priority="1" stopIfTrue="1" operator="equal">
      <formula>0</formula>
    </cfRule>
  </conditionalFormatting>
  <conditionalFormatting sqref="Q17 V17:W17">
    <cfRule type="cellIs" dxfId="6" priority="2" stopIfTrue="1" operator="equal">
      <formula>5</formula>
    </cfRule>
  </conditionalFormatting>
  <dataValidations count="4">
    <dataValidation type="decimal" operator="equal" allowBlank="1" showInputMessage="1" showErrorMessage="1" errorTitle="ERROR!" error="You typed a value over the formula that is incorrect. Check Your Math or re-enter the formula:  =sum(o23:o31)" sqref="O32:P32" xr:uid="{00000000-0002-0000-0A00-000000000000}">
      <formula1>O33</formula1>
    </dataValidation>
    <dataValidation type="textLength" operator="equal" allowBlank="1" showInputMessage="1" showErrorMessage="1" errorTitle="ERROR" error="4 digits are required" sqref="G20:H20" xr:uid="{00000000-0002-0000-0A00-000001000000}">
      <formula1>4</formula1>
    </dataValidation>
    <dataValidation allowBlank="1" showInputMessage="1" showErrorMessage="1" promptTitle="Warning!" prompt="Do not type in this cell. Information should be entered on the Merge Data sheet. " sqref="E13:E15 Q12:Q15" xr:uid="{00000000-0002-0000-0A00-000002000000}"/>
    <dataValidation allowBlank="1" showErrorMessage="1" promptTitle="Warning!" sqref="O11" xr:uid="{00000000-0002-0000-0A00-000003000000}"/>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3"/>
    <pageSetUpPr fitToPage="1"/>
  </sheetPr>
  <dimension ref="A1:N77"/>
  <sheetViews>
    <sheetView zoomScale="64" zoomScaleNormal="100" zoomScaleSheetLayoutView="72" workbookViewId="0">
      <selection activeCell="B2" sqref="B2:M2"/>
    </sheetView>
  </sheetViews>
  <sheetFormatPr defaultColWidth="0" defaultRowHeight="12.75" customHeight="1" zeroHeight="1" x14ac:dyDescent="0.2"/>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2">
      <c r="A1" s="28"/>
      <c r="B1" s="28"/>
      <c r="C1" s="28"/>
      <c r="D1" s="28"/>
      <c r="E1" s="28"/>
      <c r="F1" s="28"/>
      <c r="G1" s="28"/>
      <c r="H1" s="28"/>
      <c r="I1" s="28"/>
      <c r="J1" s="28"/>
      <c r="K1" s="28"/>
      <c r="L1" s="28"/>
      <c r="M1" s="28"/>
      <c r="N1" s="28"/>
    </row>
    <row r="2" spans="1:14" ht="21" x14ac:dyDescent="0.35">
      <c r="A2" s="265"/>
      <c r="B2" s="426" t="str">
        <f>ENTITY!A2</f>
        <v>Chicago Cook Workforce Partnership</v>
      </c>
      <c r="C2" s="426"/>
      <c r="D2" s="426"/>
      <c r="E2" s="426"/>
      <c r="F2" s="426"/>
      <c r="G2" s="426"/>
      <c r="H2" s="426"/>
      <c r="I2" s="426"/>
      <c r="J2" s="426"/>
      <c r="K2" s="426"/>
      <c r="L2" s="426"/>
      <c r="M2" s="426"/>
      <c r="N2" s="31"/>
    </row>
    <row r="3" spans="1:14" ht="21" x14ac:dyDescent="0.35">
      <c r="A3" s="28"/>
      <c r="B3" s="426" t="s">
        <v>171</v>
      </c>
      <c r="C3" s="426"/>
      <c r="D3" s="426"/>
      <c r="E3" s="426"/>
      <c r="F3" s="426"/>
      <c r="G3" s="426"/>
      <c r="H3" s="426"/>
      <c r="I3" s="426"/>
      <c r="J3" s="426"/>
      <c r="K3" s="426"/>
      <c r="L3" s="426"/>
      <c r="M3" s="426"/>
      <c r="N3" s="31"/>
    </row>
    <row r="4" spans="1:14" ht="6" customHeight="1" x14ac:dyDescent="0.2">
      <c r="A4" s="28"/>
      <c r="B4" s="34"/>
      <c r="C4" s="34"/>
      <c r="D4" s="34"/>
      <c r="E4" s="34"/>
      <c r="F4" s="34"/>
      <c r="G4" s="34"/>
      <c r="H4" s="34"/>
      <c r="I4" s="34"/>
      <c r="J4" s="34"/>
      <c r="K4" s="34"/>
      <c r="L4" s="34"/>
      <c r="M4" s="34"/>
      <c r="N4" s="32"/>
    </row>
    <row r="5" spans="1:14" ht="21" x14ac:dyDescent="0.35">
      <c r="A5" s="28"/>
      <c r="B5" s="426" t="str">
        <f>IF(DATA!$F$5="","LWIA 7 Broker: ______________________","LWIA 7 OJT Broker: "&amp;DATA!$F$5)</f>
        <v>LWIA 7 Broker: ______________________</v>
      </c>
      <c r="C5" s="426"/>
      <c r="D5" s="426"/>
      <c r="E5" s="426"/>
      <c r="F5" s="426"/>
      <c r="G5" s="426"/>
      <c r="H5" s="426"/>
      <c r="I5" s="426"/>
      <c r="J5" s="426"/>
      <c r="K5" s="426"/>
      <c r="L5" s="426"/>
      <c r="M5" s="426"/>
      <c r="N5" s="31"/>
    </row>
    <row r="6" spans="1:14" ht="21" x14ac:dyDescent="0.35">
      <c r="A6" s="28"/>
      <c r="B6" s="426" t="str">
        <f>IF(DATA!F2="","Employer Agreement # _______________________","Employer Agreement # "&amp;IF(DATA!$F$2="","",RIGHT(DATA!$F$3,2)&amp;"-"&amp;UPPER(DATA!$F$4)&amp;"-"&amp;DATA!$F$2))</f>
        <v>Employer Agreement # _______________________</v>
      </c>
      <c r="C6" s="426"/>
      <c r="D6" s="426"/>
      <c r="E6" s="426"/>
      <c r="F6" s="426"/>
      <c r="G6" s="426"/>
      <c r="H6" s="426"/>
      <c r="I6" s="426"/>
      <c r="J6" s="426"/>
      <c r="K6" s="426"/>
      <c r="L6" s="426"/>
      <c r="M6" s="426"/>
      <c r="N6" s="31"/>
    </row>
    <row r="7" spans="1:14" ht="9.9499999999999993" customHeight="1" x14ac:dyDescent="0.35">
      <c r="A7" s="28"/>
      <c r="B7" s="35"/>
      <c r="C7" s="36"/>
      <c r="D7" s="36"/>
      <c r="E7" s="36"/>
      <c r="F7" s="36"/>
      <c r="G7" s="36"/>
      <c r="H7" s="36"/>
      <c r="I7" s="36"/>
      <c r="J7" s="36"/>
      <c r="K7" s="36"/>
      <c r="L7" s="36"/>
      <c r="M7" s="36"/>
      <c r="N7" s="33"/>
    </row>
    <row r="8" spans="1:14" ht="9.9499999999999993" customHeight="1" x14ac:dyDescent="0.35">
      <c r="A8" s="28"/>
      <c r="B8" s="35"/>
      <c r="C8" s="36"/>
      <c r="D8" s="36"/>
      <c r="E8" s="36"/>
      <c r="F8" s="36"/>
      <c r="G8" s="36"/>
      <c r="H8" s="36"/>
      <c r="I8" s="36"/>
      <c r="J8" s="36"/>
      <c r="K8" s="39"/>
      <c r="L8" s="39"/>
      <c r="M8" s="39"/>
      <c r="N8" s="33"/>
    </row>
    <row r="9" spans="1:14" ht="21" x14ac:dyDescent="0.35">
      <c r="A9" s="28"/>
      <c r="B9" s="37" t="s">
        <v>414</v>
      </c>
      <c r="C9" s="300"/>
      <c r="D9" s="300"/>
      <c r="E9" s="300"/>
      <c r="F9" s="300"/>
      <c r="G9" s="300"/>
      <c r="H9" s="300"/>
      <c r="I9" s="300"/>
      <c r="J9" s="300"/>
      <c r="K9" s="300"/>
      <c r="L9" s="300"/>
      <c r="M9" s="300"/>
      <c r="N9" s="301"/>
    </row>
    <row r="10" spans="1:14" ht="15.6" customHeight="1" x14ac:dyDescent="0.25">
      <c r="A10" s="28"/>
      <c r="B10" s="438" t="s">
        <v>518</v>
      </c>
      <c r="C10" s="439"/>
      <c r="D10" s="439"/>
      <c r="E10" s="439"/>
      <c r="F10" s="439"/>
      <c r="G10" s="440"/>
      <c r="H10" s="88" t="s">
        <v>416</v>
      </c>
      <c r="I10" s="89"/>
      <c r="J10" s="90"/>
      <c r="K10" s="90"/>
      <c r="L10" s="90"/>
      <c r="M10" s="84" t="str">
        <f>IF(B11="","",IF(H11="","NO O*NET SOC CODE PROVIDED",""))</f>
        <v/>
      </c>
      <c r="N10" s="301"/>
    </row>
    <row r="11" spans="1:14" ht="15.75" x14ac:dyDescent="0.25">
      <c r="A11" s="28"/>
      <c r="B11" s="432" t="str">
        <f>IF(E48="","",E48)</f>
        <v/>
      </c>
      <c r="C11" s="433"/>
      <c r="D11" s="433"/>
      <c r="E11" s="433"/>
      <c r="F11" s="433"/>
      <c r="G11" s="434"/>
      <c r="H11" s="432" t="str">
        <f>IF(E49="","",E49)</f>
        <v/>
      </c>
      <c r="I11" s="433"/>
      <c r="J11" s="433"/>
      <c r="K11" s="433"/>
      <c r="L11" s="433"/>
      <c r="M11" s="434"/>
      <c r="N11" s="301"/>
    </row>
    <row r="12" spans="1:14" ht="15.75" x14ac:dyDescent="0.25">
      <c r="A12" s="28"/>
      <c r="B12" s="38" t="s">
        <v>417</v>
      </c>
      <c r="C12" s="302"/>
      <c r="D12" s="302"/>
      <c r="E12" s="302"/>
      <c r="F12" s="302"/>
      <c r="G12" s="302"/>
      <c r="H12" s="302"/>
      <c r="I12" s="302"/>
      <c r="J12" s="302"/>
      <c r="K12" s="302"/>
      <c r="L12" s="302"/>
      <c r="M12" s="303"/>
      <c r="N12" s="301"/>
    </row>
    <row r="13" spans="1:14" ht="15.75" x14ac:dyDescent="0.25">
      <c r="A13" s="28"/>
      <c r="B13" s="423" t="str">
        <f>IF(E50="","",E50)</f>
        <v/>
      </c>
      <c r="C13" s="424"/>
      <c r="D13" s="424"/>
      <c r="E13" s="424"/>
      <c r="F13" s="424"/>
      <c r="G13" s="424"/>
      <c r="H13" s="424"/>
      <c r="I13" s="424"/>
      <c r="J13" s="424"/>
      <c r="K13" s="424"/>
      <c r="L13" s="424"/>
      <c r="M13" s="425"/>
      <c r="N13" s="301"/>
    </row>
    <row r="14" spans="1:14" ht="15.75" x14ac:dyDescent="0.25">
      <c r="A14" s="28"/>
      <c r="B14" s="38" t="s">
        <v>418</v>
      </c>
      <c r="C14" s="302"/>
      <c r="D14" s="302"/>
      <c r="E14" s="302"/>
      <c r="F14" s="302"/>
      <c r="G14" s="302"/>
      <c r="H14" s="302"/>
      <c r="I14" s="302"/>
      <c r="J14" s="302"/>
      <c r="K14" s="302"/>
      <c r="L14" s="302"/>
      <c r="M14" s="303"/>
      <c r="N14" s="301"/>
    </row>
    <row r="15" spans="1:14" ht="15.6" customHeight="1" x14ac:dyDescent="0.25">
      <c r="A15" s="28"/>
      <c r="B15" s="423" t="str">
        <f>IF(E51="","",E51)</f>
        <v/>
      </c>
      <c r="C15" s="430"/>
      <c r="D15" s="430"/>
      <c r="E15" s="430"/>
      <c r="F15" s="430"/>
      <c r="G15" s="430"/>
      <c r="H15" s="430"/>
      <c r="I15" s="430"/>
      <c r="J15" s="430"/>
      <c r="K15" s="430"/>
      <c r="L15" s="430"/>
      <c r="M15" s="431"/>
      <c r="N15" s="301"/>
    </row>
    <row r="16" spans="1:14" ht="15.75" x14ac:dyDescent="0.25">
      <c r="A16" s="28"/>
      <c r="B16" s="38" t="s">
        <v>419</v>
      </c>
      <c r="C16" s="302"/>
      <c r="D16" s="302"/>
      <c r="E16" s="302"/>
      <c r="F16" s="302"/>
      <c r="G16" s="302"/>
      <c r="H16" s="302"/>
      <c r="I16" s="302"/>
      <c r="J16" s="302"/>
      <c r="K16" s="302"/>
      <c r="L16" s="302"/>
      <c r="M16" s="303"/>
      <c r="N16" s="301"/>
    </row>
    <row r="17" spans="1:14" ht="15.75" x14ac:dyDescent="0.25">
      <c r="A17" s="28"/>
      <c r="B17" s="423" t="str">
        <f>IF(E52="","",E52)</f>
        <v/>
      </c>
      <c r="C17" s="424"/>
      <c r="D17" s="424"/>
      <c r="E17" s="424"/>
      <c r="F17" s="424"/>
      <c r="G17" s="424"/>
      <c r="H17" s="424"/>
      <c r="I17" s="424"/>
      <c r="J17" s="424"/>
      <c r="K17" s="424"/>
      <c r="L17" s="424"/>
      <c r="M17" s="425"/>
      <c r="N17" s="301"/>
    </row>
    <row r="18" spans="1:14" ht="15.75" x14ac:dyDescent="0.25">
      <c r="A18" s="28"/>
      <c r="B18" s="38" t="s">
        <v>420</v>
      </c>
      <c r="C18" s="302"/>
      <c r="D18" s="302"/>
      <c r="E18" s="302"/>
      <c r="F18" s="302"/>
      <c r="G18" s="302"/>
      <c r="H18" s="302"/>
      <c r="I18" s="302"/>
      <c r="J18" s="302"/>
      <c r="K18" s="302"/>
      <c r="L18" s="302"/>
      <c r="M18" s="303"/>
      <c r="N18" s="301"/>
    </row>
    <row r="19" spans="1:14" ht="15.75" x14ac:dyDescent="0.25">
      <c r="A19" s="28"/>
      <c r="B19" s="432" t="str">
        <f>IF(E55="","",E55)</f>
        <v/>
      </c>
      <c r="C19" s="433"/>
      <c r="D19" s="433"/>
      <c r="E19" s="433"/>
      <c r="F19" s="433"/>
      <c r="G19" s="433"/>
      <c r="H19" s="433"/>
      <c r="I19" s="433"/>
      <c r="J19" s="433"/>
      <c r="K19" s="433"/>
      <c r="L19" s="433"/>
      <c r="M19" s="434"/>
      <c r="N19" s="301"/>
    </row>
    <row r="20" spans="1:14" ht="15.75" x14ac:dyDescent="0.25">
      <c r="A20" s="28"/>
      <c r="B20" s="38" t="s">
        <v>421</v>
      </c>
      <c r="C20" s="302"/>
      <c r="D20" s="302"/>
      <c r="E20" s="302"/>
      <c r="F20" s="302"/>
      <c r="G20" s="302"/>
      <c r="H20" s="302"/>
      <c r="I20" s="302"/>
      <c r="J20" s="302"/>
      <c r="K20" s="302"/>
      <c r="L20" s="302"/>
      <c r="M20" s="303"/>
      <c r="N20" s="301"/>
    </row>
    <row r="21" spans="1:14" ht="15.75" x14ac:dyDescent="0.25">
      <c r="A21" s="28"/>
      <c r="B21" s="435" t="str">
        <f>IF(E53="","",E53)</f>
        <v/>
      </c>
      <c r="C21" s="436"/>
      <c r="D21" s="436"/>
      <c r="E21" s="436"/>
      <c r="F21" s="436"/>
      <c r="G21" s="436"/>
      <c r="H21" s="436"/>
      <c r="I21" s="436"/>
      <c r="J21" s="436"/>
      <c r="K21" s="436"/>
      <c r="L21" s="436"/>
      <c r="M21" s="437"/>
      <c r="N21" s="301"/>
    </row>
    <row r="22" spans="1:14" ht="15.75" x14ac:dyDescent="0.25">
      <c r="A22" s="28"/>
      <c r="B22" s="38" t="s">
        <v>422</v>
      </c>
      <c r="C22" s="302"/>
      <c r="D22" s="302"/>
      <c r="E22" s="302"/>
      <c r="F22" s="302"/>
      <c r="G22" s="302"/>
      <c r="H22" s="302"/>
      <c r="I22" s="302"/>
      <c r="J22" s="302"/>
      <c r="K22" s="302"/>
      <c r="L22" s="302"/>
      <c r="M22" s="303"/>
      <c r="N22" s="301"/>
    </row>
    <row r="23" spans="1:14" ht="15.75" x14ac:dyDescent="0.25">
      <c r="A23" s="28"/>
      <c r="B23" s="427" t="str">
        <f>IF(E54="","",E54)</f>
        <v/>
      </c>
      <c r="C23" s="428"/>
      <c r="D23" s="428"/>
      <c r="E23" s="428"/>
      <c r="F23" s="428"/>
      <c r="G23" s="428"/>
      <c r="H23" s="428"/>
      <c r="I23" s="428"/>
      <c r="J23" s="428"/>
      <c r="K23" s="428"/>
      <c r="L23" s="428"/>
      <c r="M23" s="429"/>
      <c r="N23" s="301"/>
    </row>
    <row r="24" spans="1:14" ht="15.75" x14ac:dyDescent="0.25">
      <c r="A24" s="28"/>
      <c r="B24" s="38" t="s">
        <v>423</v>
      </c>
      <c r="C24" s="302"/>
      <c r="D24" s="302"/>
      <c r="E24" s="302"/>
      <c r="F24" s="302"/>
      <c r="G24" s="302"/>
      <c r="H24" s="302"/>
      <c r="I24" s="302"/>
      <c r="J24" s="302"/>
      <c r="K24" s="302"/>
      <c r="L24" s="302"/>
      <c r="M24" s="303"/>
      <c r="N24" s="301"/>
    </row>
    <row r="25" spans="1:14" ht="15.75" x14ac:dyDescent="0.25">
      <c r="A25" s="28"/>
      <c r="B25" s="435" t="str">
        <f>IF(OR(E53="",E54=""),"",ROUNDDOWN(E53*E54,2))</f>
        <v/>
      </c>
      <c r="C25" s="436"/>
      <c r="D25" s="436"/>
      <c r="E25" s="436"/>
      <c r="F25" s="436"/>
      <c r="G25" s="436"/>
      <c r="H25" s="436"/>
      <c r="I25" s="436"/>
      <c r="J25" s="436"/>
      <c r="K25" s="436"/>
      <c r="L25" s="436"/>
      <c r="M25" s="437"/>
      <c r="N25" s="301"/>
    </row>
    <row r="26" spans="1:14" ht="15.75" x14ac:dyDescent="0.25">
      <c r="A26" s="28"/>
      <c r="B26" s="38" t="s">
        <v>424</v>
      </c>
      <c r="C26" s="302"/>
      <c r="D26" s="302"/>
      <c r="E26" s="302"/>
      <c r="F26" s="290"/>
      <c r="G26" s="290" t="s">
        <v>425</v>
      </c>
      <c r="H26" s="302"/>
      <c r="I26" s="302"/>
      <c r="J26" s="302"/>
      <c r="K26" s="302"/>
      <c r="L26" s="302"/>
      <c r="M26" s="303"/>
      <c r="N26" s="301"/>
    </row>
    <row r="27" spans="1:14" ht="15.75" x14ac:dyDescent="0.25">
      <c r="A27" s="28"/>
      <c r="B27" s="432" t="str">
        <f>IF(F49=0,"",F49)</f>
        <v/>
      </c>
      <c r="C27" s="433"/>
      <c r="D27" s="433"/>
      <c r="E27" s="433"/>
      <c r="F27" s="433"/>
      <c r="G27" s="433"/>
      <c r="H27" s="433"/>
      <c r="I27" s="433"/>
      <c r="J27" s="433"/>
      <c r="K27" s="433"/>
      <c r="L27" s="433"/>
      <c r="M27" s="434"/>
      <c r="N27" s="301"/>
    </row>
    <row r="28" spans="1:14" ht="15.75" x14ac:dyDescent="0.25">
      <c r="A28" s="28"/>
      <c r="B28" s="38" t="s">
        <v>426</v>
      </c>
      <c r="C28" s="302"/>
      <c r="D28" s="302"/>
      <c r="E28" s="302"/>
      <c r="F28" s="302"/>
      <c r="G28" s="302"/>
      <c r="I28" s="302"/>
      <c r="J28" s="302"/>
      <c r="K28" s="302"/>
      <c r="L28" s="302"/>
      <c r="M28" s="85"/>
      <c r="N28" s="301"/>
    </row>
    <row r="29" spans="1:14" ht="15.75" x14ac:dyDescent="0.25">
      <c r="A29" s="28"/>
      <c r="B29" s="435" t="str">
        <f>IF(OR(E48="",E53="",E54="",E56=""),"",IF((ROUNDDOWN(E53*E54,2)*F49)&gt;10000,10000,ROUNDDOWN(E53*E54,2)*F49))</f>
        <v/>
      </c>
      <c r="C29" s="436"/>
      <c r="D29" s="304"/>
      <c r="E29" s="304"/>
      <c r="F29" s="304"/>
      <c r="G29" s="304"/>
      <c r="H29" s="304"/>
      <c r="I29" s="304"/>
      <c r="J29" s="304"/>
      <c r="K29" s="304"/>
      <c r="L29" s="304"/>
      <c r="M29" s="87" t="str">
        <f>IF(OR(E48="",F49="",E53="",E54=""),"",IF((ROUNDDOWN(E53*E54,2)*F49)&gt;10000," $10,000.00 LIMIT IMPOSED AS ACTUAL CALCULATION EXCEEDS LIMIT",""))</f>
        <v/>
      </c>
      <c r="N29" s="301"/>
    </row>
    <row r="30" spans="1:14" ht="15.75" x14ac:dyDescent="0.25">
      <c r="A30" s="28"/>
      <c r="B30" s="38" t="s">
        <v>427</v>
      </c>
      <c r="C30" s="302"/>
      <c r="D30" s="302"/>
      <c r="E30" s="302"/>
      <c r="F30" s="302"/>
      <c r="G30" s="302"/>
      <c r="H30" s="302"/>
      <c r="I30" s="302"/>
      <c r="J30" s="302"/>
      <c r="K30" s="302"/>
      <c r="L30" s="302"/>
      <c r="M30" s="303"/>
      <c r="N30" s="301"/>
    </row>
    <row r="31" spans="1:14" ht="15.75" x14ac:dyDescent="0.25">
      <c r="A31" s="28"/>
      <c r="B31" s="432" t="str">
        <f>IF(E56="","",E56)</f>
        <v/>
      </c>
      <c r="C31" s="433"/>
      <c r="D31" s="433"/>
      <c r="E31" s="433"/>
      <c r="F31" s="433"/>
      <c r="G31" s="433"/>
      <c r="H31" s="433"/>
      <c r="I31" s="433"/>
      <c r="J31" s="433"/>
      <c r="K31" s="433"/>
      <c r="L31" s="433"/>
      <c r="M31" s="434"/>
      <c r="N31" s="301"/>
    </row>
    <row r="32" spans="1:14" ht="15.75" x14ac:dyDescent="0.25">
      <c r="A32" s="28"/>
      <c r="B32" s="38" t="s">
        <v>428</v>
      </c>
      <c r="C32" s="302"/>
      <c r="D32" s="302"/>
      <c r="E32" s="302"/>
      <c r="F32" s="302"/>
      <c r="G32" s="302"/>
      <c r="H32" s="302"/>
      <c r="I32" s="302"/>
      <c r="J32" s="302"/>
      <c r="K32" s="302"/>
      <c r="L32" s="302"/>
      <c r="M32" s="303"/>
      <c r="N32" s="301"/>
    </row>
    <row r="33" spans="1:14" ht="15.75" x14ac:dyDescent="0.25">
      <c r="A33" s="28"/>
      <c r="B33" s="435" t="str">
        <f>IF(F49=0,"",IF(OR(E48="",E53="",E54="",F49=""),"",B29*B31))</f>
        <v/>
      </c>
      <c r="C33" s="436"/>
      <c r="D33" s="436"/>
      <c r="E33" s="436"/>
      <c r="F33" s="436"/>
      <c r="G33" s="436"/>
      <c r="H33" s="436"/>
      <c r="I33" s="436"/>
      <c r="J33" s="436"/>
      <c r="K33" s="436"/>
      <c r="L33" s="436"/>
      <c r="M33" s="437"/>
      <c r="N33" s="301"/>
    </row>
    <row r="34" spans="1:14" ht="15.75" x14ac:dyDescent="0.25">
      <c r="A34" s="28"/>
      <c r="B34" s="305"/>
      <c r="C34" s="305"/>
      <c r="D34" s="305"/>
      <c r="E34" s="305"/>
      <c r="F34" s="305"/>
      <c r="G34" s="305"/>
      <c r="H34" s="305"/>
      <c r="I34" s="305"/>
      <c r="J34" s="305"/>
      <c r="K34" s="305"/>
      <c r="L34" s="305"/>
      <c r="M34" s="305"/>
      <c r="N34" s="301"/>
    </row>
    <row r="35" spans="1:14" ht="21" x14ac:dyDescent="0.35">
      <c r="A35" s="28"/>
      <c r="B35" s="37" t="s">
        <v>429</v>
      </c>
      <c r="C35" s="300"/>
      <c r="D35" s="300"/>
      <c r="E35" s="300"/>
      <c r="F35" s="300"/>
      <c r="G35" s="300"/>
      <c r="H35" s="300"/>
      <c r="I35" s="300"/>
      <c r="J35" s="300"/>
      <c r="K35" s="300"/>
      <c r="L35" s="300"/>
      <c r="M35" s="300"/>
      <c r="N35" s="301"/>
    </row>
    <row r="36" spans="1:14" ht="15.75" x14ac:dyDescent="0.25">
      <c r="A36" s="28"/>
      <c r="B36" s="38" t="s">
        <v>430</v>
      </c>
      <c r="C36" s="302"/>
      <c r="D36" s="302"/>
      <c r="E36" s="302"/>
      <c r="F36" s="302"/>
      <c r="G36" s="303"/>
      <c r="H36" s="38" t="s">
        <v>431</v>
      </c>
      <c r="I36" s="302"/>
      <c r="J36" s="302"/>
      <c r="K36" s="302"/>
      <c r="L36" s="302"/>
      <c r="M36" s="303"/>
      <c r="N36" s="301"/>
    </row>
    <row r="37" spans="1:14" ht="15.75" x14ac:dyDescent="0.25">
      <c r="A37" s="28"/>
      <c r="B37" s="432" t="str">
        <f>IF(E57="","",E57)</f>
        <v/>
      </c>
      <c r="C37" s="433"/>
      <c r="D37" s="433"/>
      <c r="E37" s="433"/>
      <c r="F37" s="433"/>
      <c r="G37" s="434"/>
      <c r="H37" s="432" t="str">
        <f>IF(E58="","",E58)</f>
        <v/>
      </c>
      <c r="I37" s="433"/>
      <c r="J37" s="433"/>
      <c r="K37" s="433"/>
      <c r="L37" s="433"/>
      <c r="M37" s="434"/>
      <c r="N37" s="301"/>
    </row>
    <row r="38" spans="1:14" ht="15.75" x14ac:dyDescent="0.25">
      <c r="A38" s="28"/>
      <c r="B38" s="38" t="s">
        <v>432</v>
      </c>
      <c r="C38" s="302"/>
      <c r="D38" s="302"/>
      <c r="E38" s="302"/>
      <c r="F38" s="302"/>
      <c r="G38" s="302"/>
      <c r="H38" s="302"/>
      <c r="I38" s="302"/>
      <c r="J38" s="302"/>
      <c r="K38" s="302"/>
      <c r="L38" s="302"/>
      <c r="M38" s="303"/>
      <c r="N38" s="301"/>
    </row>
    <row r="39" spans="1:14" ht="15.75" x14ac:dyDescent="0.25">
      <c r="A39" s="28"/>
      <c r="B39" s="432" t="str">
        <f>IF(DATA!F168="","",DATA!F168)</f>
        <v/>
      </c>
      <c r="C39" s="433"/>
      <c r="D39" s="433"/>
      <c r="E39" s="433"/>
      <c r="F39" s="433"/>
      <c r="G39" s="433"/>
      <c r="H39" s="433"/>
      <c r="I39" s="433"/>
      <c r="J39" s="433"/>
      <c r="K39" s="433"/>
      <c r="L39" s="433"/>
      <c r="M39" s="434"/>
      <c r="N39" s="301"/>
    </row>
    <row r="40" spans="1:14" ht="15.75" x14ac:dyDescent="0.25">
      <c r="A40" s="28"/>
      <c r="B40" s="38" t="s">
        <v>433</v>
      </c>
      <c r="C40" s="302"/>
      <c r="D40" s="302"/>
      <c r="E40" s="302"/>
      <c r="F40" s="302"/>
      <c r="G40" s="302"/>
      <c r="H40" s="302"/>
      <c r="I40" s="302"/>
      <c r="J40" s="302"/>
      <c r="K40" s="302"/>
      <c r="L40" s="302"/>
      <c r="M40" s="303"/>
      <c r="N40" s="301"/>
    </row>
    <row r="41" spans="1:14" ht="15.75" x14ac:dyDescent="0.25">
      <c r="A41" s="28"/>
      <c r="B41" s="441" t="str">
        <f>IF(DATA!F169="","",DATA!F169)</f>
        <v/>
      </c>
      <c r="C41" s="442"/>
      <c r="D41" s="442"/>
      <c r="E41" s="442"/>
      <c r="F41" s="442"/>
      <c r="G41" s="442"/>
      <c r="H41" s="442"/>
      <c r="I41" s="442"/>
      <c r="J41" s="442"/>
      <c r="K41" s="442"/>
      <c r="L41" s="442"/>
      <c r="M41" s="443"/>
      <c r="N41" s="301"/>
    </row>
    <row r="42" spans="1:14" ht="15.75" x14ac:dyDescent="0.25">
      <c r="A42" s="28"/>
      <c r="B42" s="38" t="s">
        <v>434</v>
      </c>
      <c r="C42" s="302"/>
      <c r="D42" s="302"/>
      <c r="E42" s="302"/>
      <c r="F42" s="302"/>
      <c r="G42" s="302"/>
      <c r="H42" s="83"/>
      <c r="I42" s="302"/>
      <c r="J42" s="302"/>
      <c r="K42" s="302"/>
      <c r="L42" s="302"/>
      <c r="M42" s="84" t="str">
        <f>IF(E48="","",IF(AND(E61="NO",E62=""),"NO TRAINING LOCATION PROVIDED",""))</f>
        <v/>
      </c>
      <c r="N42" s="301"/>
    </row>
    <row r="43" spans="1:14" ht="19.5" customHeight="1" x14ac:dyDescent="0.25">
      <c r="A43" s="28"/>
      <c r="B43" s="318" t="str">
        <f>IF(E61="","",E61)</f>
        <v/>
      </c>
      <c r="C43" s="306"/>
      <c r="D43" s="273"/>
      <c r="E43" s="307" t="str">
        <f>IF(OR(DATA!F56="",DATA!F57="",DATA!F56="YES"),"","TRAINING WILL BE CONDUCTED AT:")</f>
        <v/>
      </c>
      <c r="F43" s="273" t="str">
        <f>IF(E62="","",IF(E61="YES","",E62))</f>
        <v/>
      </c>
      <c r="G43" s="306"/>
      <c r="H43" s="306"/>
      <c r="I43" s="273"/>
      <c r="J43" s="273"/>
      <c r="K43" s="273"/>
      <c r="L43" s="273" t="s">
        <v>541</v>
      </c>
      <c r="M43" s="308"/>
      <c r="N43" s="301"/>
    </row>
    <row r="44" spans="1:14" ht="3" customHeight="1" x14ac:dyDescent="0.25">
      <c r="A44" s="28"/>
      <c r="B44" s="305"/>
      <c r="C44" s="305"/>
      <c r="D44" s="305"/>
      <c r="E44" s="305"/>
      <c r="F44" s="305"/>
      <c r="G44" s="305"/>
      <c r="H44" s="305"/>
      <c r="I44" s="305"/>
      <c r="J44" s="305"/>
      <c r="K44" s="305"/>
      <c r="L44" s="305"/>
      <c r="M44" s="305"/>
      <c r="N44" s="301"/>
    </row>
    <row r="45" spans="1:14" ht="7.9" customHeight="1" x14ac:dyDescent="0.2">
      <c r="A45" s="28"/>
      <c r="B45" s="30"/>
      <c r="C45" s="30"/>
      <c r="D45" s="30"/>
      <c r="E45" s="30"/>
      <c r="F45" s="30"/>
      <c r="G45" s="30"/>
      <c r="H45" s="30"/>
      <c r="I45" s="30"/>
      <c r="J45" s="30"/>
      <c r="K45" s="30"/>
      <c r="L45" s="30"/>
      <c r="M45" s="30"/>
      <c r="N45" s="30"/>
    </row>
    <row r="47" spans="1:14" hidden="1" x14ac:dyDescent="0.2">
      <c r="C47" s="86"/>
      <c r="D47" s="86"/>
      <c r="E47" s="86"/>
      <c r="F47" s="86"/>
      <c r="G47" s="86"/>
      <c r="H47" s="86"/>
      <c r="I47" s="86"/>
      <c r="J47" s="86"/>
      <c r="K47" s="86"/>
      <c r="L47" s="86"/>
      <c r="M47" s="86"/>
    </row>
    <row r="48" spans="1:14" hidden="1" x14ac:dyDescent="0.2">
      <c r="C48" s="242" t="s">
        <v>435</v>
      </c>
      <c r="D48" s="117">
        <v>157</v>
      </c>
      <c r="E48" s="96" t="str">
        <f>IF(VLOOKUP(D48,DATA!$C$2:$F$328,4,FALSE)="","",VLOOKUP(D48,DATA!$C$2:$F$328,4,FALSE))</f>
        <v/>
      </c>
      <c r="F48" s="86"/>
      <c r="G48" s="86"/>
      <c r="H48" s="86"/>
      <c r="I48" s="86"/>
      <c r="J48" s="86"/>
      <c r="K48" s="86"/>
      <c r="L48" s="86"/>
      <c r="M48" s="86"/>
    </row>
    <row r="49" spans="3:13" hidden="1" x14ac:dyDescent="0.2">
      <c r="C49" s="242" t="s">
        <v>436</v>
      </c>
      <c r="D49" s="95">
        <f>D48+1</f>
        <v>158</v>
      </c>
      <c r="E49" s="96" t="str">
        <f>IF(VLOOKUP(D49,DATA!$C$2:$F$328,4,FALSE)="","",VLOOKUP(D49,DATA!$C$2:$F$328,4,FALSE))</f>
        <v/>
      </c>
      <c r="F49" s="111">
        <f>IF(VLOOKUP(D49,DATA!$C$2:$F$328,2,FALSE)="","",VLOOKUP(D49,DATA!$C$2:$F$328,2,FALSE))</f>
        <v>0</v>
      </c>
      <c r="G49" s="86"/>
      <c r="H49" s="86"/>
      <c r="I49" s="86"/>
      <c r="J49" s="86"/>
      <c r="K49" s="86"/>
      <c r="L49" s="86"/>
      <c r="M49" s="86"/>
    </row>
    <row r="50" spans="3:13" hidden="1" x14ac:dyDescent="0.2">
      <c r="C50" s="242" t="s">
        <v>437</v>
      </c>
      <c r="D50" s="95">
        <f t="shared" ref="D50:D62" si="0">D49+1</f>
        <v>159</v>
      </c>
      <c r="E50" s="96" t="str">
        <f>IF(VLOOKUP(D50,DATA!$C$2:$F$328,4,FALSE)="","",VLOOKUP(D50,DATA!$C$2:$F$328,4,FALSE))</f>
        <v/>
      </c>
      <c r="F50" s="86"/>
      <c r="G50" s="86"/>
      <c r="H50" s="86"/>
      <c r="I50" s="86"/>
      <c r="J50" s="86"/>
      <c r="K50" s="86"/>
      <c r="L50" s="86"/>
      <c r="M50" s="86"/>
    </row>
    <row r="51" spans="3:13" hidden="1" x14ac:dyDescent="0.2">
      <c r="C51" s="242" t="s">
        <v>438</v>
      </c>
      <c r="D51" s="95">
        <f t="shared" si="0"/>
        <v>160</v>
      </c>
      <c r="E51" s="96" t="str">
        <f>IF(VLOOKUP(D51,DATA!$C$2:$F$328,4,FALSE)="","",VLOOKUP(D51,DATA!$C$2:$F$328,4,FALSE))</f>
        <v/>
      </c>
      <c r="F51" s="86"/>
      <c r="G51" s="86"/>
      <c r="H51" s="86"/>
      <c r="I51" s="86"/>
      <c r="J51" s="86"/>
      <c r="K51" s="86"/>
      <c r="L51" s="86"/>
      <c r="M51" s="86"/>
    </row>
    <row r="52" spans="3:13" hidden="1" x14ac:dyDescent="0.2">
      <c r="C52" s="242" t="s">
        <v>439</v>
      </c>
      <c r="D52" s="95">
        <f t="shared" si="0"/>
        <v>161</v>
      </c>
      <c r="E52" s="96" t="str">
        <f>IF(VLOOKUP(D52,DATA!$C$2:$F$328,4,FALSE)="","",VLOOKUP(D52,DATA!$C$2:$F$328,4,FALSE))</f>
        <v/>
      </c>
      <c r="F52" s="86"/>
      <c r="G52" s="86"/>
      <c r="H52" s="86"/>
      <c r="I52" s="86"/>
      <c r="J52" s="86"/>
      <c r="K52" s="86"/>
      <c r="L52" s="86"/>
      <c r="M52" s="86"/>
    </row>
    <row r="53" spans="3:13" hidden="1" x14ac:dyDescent="0.2">
      <c r="C53" s="242" t="s">
        <v>440</v>
      </c>
      <c r="D53" s="95">
        <f t="shared" si="0"/>
        <v>162</v>
      </c>
      <c r="E53" s="112" t="str">
        <f>IF(VLOOKUP(D53,DATA!$C$2:$F$328,4,FALSE)="","",VLOOKUP(D53,DATA!$C$2:$F$328,4,FALSE))</f>
        <v/>
      </c>
      <c r="F53" s="86"/>
      <c r="G53" s="86"/>
      <c r="H53" s="86"/>
      <c r="I53" s="86"/>
      <c r="J53" s="86"/>
      <c r="K53" s="86"/>
      <c r="L53" s="86"/>
      <c r="M53" s="86"/>
    </row>
    <row r="54" spans="3:13" hidden="1" x14ac:dyDescent="0.2">
      <c r="C54" s="242" t="s">
        <v>441</v>
      </c>
      <c r="D54" s="95">
        <f t="shared" si="0"/>
        <v>163</v>
      </c>
      <c r="E54" s="113" t="str">
        <f>IF(VLOOKUP(D54,DATA!$C$2:$F$328,4,FALSE)="","",VLOOKUP(D54,DATA!$C$2:$F$328,4,FALSE))</f>
        <v/>
      </c>
      <c r="F54" s="86"/>
      <c r="G54" s="86"/>
      <c r="H54" s="86"/>
      <c r="I54" s="86"/>
      <c r="J54" s="86"/>
      <c r="K54" s="86"/>
      <c r="L54" s="86"/>
      <c r="M54" s="86"/>
    </row>
    <row r="55" spans="3:13" hidden="1" x14ac:dyDescent="0.2">
      <c r="C55" s="242" t="s">
        <v>442</v>
      </c>
      <c r="D55" s="95">
        <f t="shared" si="0"/>
        <v>164</v>
      </c>
      <c r="E55" s="114" t="str">
        <f>IF(VLOOKUP(D55,DATA!$C$2:$F$328,4,FALSE)="","",VLOOKUP(D55,DATA!$C$2:$F$328,4,FALSE))</f>
        <v/>
      </c>
      <c r="F55" s="86"/>
      <c r="G55" s="86"/>
      <c r="H55" s="86"/>
      <c r="I55" s="86"/>
      <c r="J55" s="86"/>
      <c r="K55" s="86"/>
      <c r="L55" s="86"/>
      <c r="M55" s="86"/>
    </row>
    <row r="56" spans="3:13" hidden="1" x14ac:dyDescent="0.2">
      <c r="C56" s="242" t="s">
        <v>443</v>
      </c>
      <c r="D56" s="95">
        <f t="shared" si="0"/>
        <v>165</v>
      </c>
      <c r="E56" s="114" t="str">
        <f>IF(VLOOKUP(D56,DATA!$C$2:$F$328,4,FALSE)="","",VLOOKUP(D56,DATA!$C$2:$F$328,4,FALSE))</f>
        <v/>
      </c>
      <c r="F56" s="86"/>
      <c r="G56" s="86"/>
      <c r="H56" s="86"/>
      <c r="I56" s="86"/>
      <c r="J56" s="86"/>
      <c r="K56" s="86"/>
      <c r="L56" s="86"/>
      <c r="M56" s="86"/>
    </row>
    <row r="57" spans="3:13" hidden="1" x14ac:dyDescent="0.2">
      <c r="C57" s="242" t="s">
        <v>444</v>
      </c>
      <c r="D57" s="95">
        <f t="shared" si="0"/>
        <v>166</v>
      </c>
      <c r="E57" s="96" t="str">
        <f>IF(VLOOKUP(D57,DATA!$C$2:$F$328,4,FALSE)="","",VLOOKUP(D57,DATA!$C$2:$F$328,4,FALSE))</f>
        <v/>
      </c>
      <c r="F57" s="86"/>
      <c r="G57" s="86"/>
      <c r="H57" s="86"/>
      <c r="I57" s="86"/>
      <c r="J57" s="86"/>
      <c r="K57" s="86"/>
      <c r="L57" s="86"/>
      <c r="M57" s="86"/>
    </row>
    <row r="58" spans="3:13" hidden="1" x14ac:dyDescent="0.2">
      <c r="C58" s="242" t="s">
        <v>445</v>
      </c>
      <c r="D58" s="95">
        <f t="shared" si="0"/>
        <v>167</v>
      </c>
      <c r="E58" s="96" t="str">
        <f>IF(VLOOKUP(D58,DATA!$C$2:$F$328,4,FALSE)="","",VLOOKUP(D58,DATA!$C$2:$F$328,4,FALSE))</f>
        <v/>
      </c>
      <c r="F58" s="86"/>
      <c r="G58" s="86"/>
      <c r="H58" s="86"/>
      <c r="I58" s="86"/>
      <c r="J58" s="86"/>
      <c r="K58" s="86"/>
      <c r="L58" s="86"/>
      <c r="M58" s="86"/>
    </row>
    <row r="59" spans="3:13" hidden="1" x14ac:dyDescent="0.2">
      <c r="C59" s="242" t="s">
        <v>446</v>
      </c>
      <c r="D59" s="95">
        <f t="shared" si="0"/>
        <v>168</v>
      </c>
      <c r="E59" s="96" t="str">
        <f>IF(VLOOKUP(D59,DATA!$C$2:$F$328,4,FALSE)="","",VLOOKUP(D59,DATA!$C$2:$F$328,4,FALSE))</f>
        <v/>
      </c>
      <c r="F59" s="86"/>
      <c r="G59" s="86"/>
      <c r="H59" s="86"/>
      <c r="I59" s="86"/>
      <c r="J59" s="86"/>
      <c r="K59" s="86"/>
      <c r="L59" s="86"/>
      <c r="M59" s="86"/>
    </row>
    <row r="60" spans="3:13" hidden="1" x14ac:dyDescent="0.2">
      <c r="C60" s="242" t="s">
        <v>447</v>
      </c>
      <c r="D60" s="95">
        <f t="shared" si="0"/>
        <v>169</v>
      </c>
      <c r="E60" s="115" t="str">
        <f>IF(VLOOKUP(D60,DATA!$C$2:$F$328,4,FALSE)="","",VLOOKUP(D60,DATA!$C$2:$F$328,4,FALSE))</f>
        <v/>
      </c>
      <c r="F60" s="86"/>
      <c r="G60" s="86"/>
      <c r="H60" s="86"/>
      <c r="I60" s="86"/>
      <c r="J60" s="86"/>
      <c r="K60" s="86"/>
      <c r="L60" s="86"/>
      <c r="M60" s="86"/>
    </row>
    <row r="61" spans="3:13" hidden="1" x14ac:dyDescent="0.2">
      <c r="C61" s="242" t="s">
        <v>448</v>
      </c>
      <c r="D61" s="95">
        <f t="shared" si="0"/>
        <v>170</v>
      </c>
      <c r="E61" s="96" t="str">
        <f>IF(VLOOKUP(D61,DATA!$C$2:$F$328,4,FALSE)="","",VLOOKUP(D61,DATA!$C$2:$F$328,4,FALSE))</f>
        <v/>
      </c>
      <c r="F61" s="86"/>
      <c r="G61" s="86"/>
      <c r="H61" s="86"/>
      <c r="I61" s="86"/>
      <c r="J61" s="86"/>
      <c r="K61" s="86"/>
      <c r="L61" s="86"/>
      <c r="M61" s="86"/>
    </row>
    <row r="62" spans="3:13" hidden="1" x14ac:dyDescent="0.2">
      <c r="C62" s="242" t="s">
        <v>449</v>
      </c>
      <c r="D62" s="95">
        <f t="shared" si="0"/>
        <v>171</v>
      </c>
      <c r="E62" s="96" t="str">
        <f>IF(VLOOKUP(D62,DATA!$C$2:$F$328,4,FALSE)="","",VLOOKUP(D62,DATA!$C$2:$F$328,4,FALSE))</f>
        <v/>
      </c>
      <c r="F62" s="86"/>
      <c r="G62" s="86"/>
      <c r="H62" s="86"/>
      <c r="I62" s="86"/>
      <c r="J62" s="86"/>
      <c r="K62" s="86"/>
      <c r="L62" s="86"/>
      <c r="M62" s="86"/>
    </row>
    <row r="63" spans="3:13" hidden="1" x14ac:dyDescent="0.2">
      <c r="C63" s="242"/>
      <c r="D63" s="116"/>
      <c r="E63" s="86"/>
      <c r="F63" s="86"/>
      <c r="G63" s="86"/>
      <c r="H63" s="86"/>
      <c r="I63" s="86"/>
      <c r="J63" s="86"/>
      <c r="K63" s="86"/>
      <c r="L63" s="86"/>
      <c r="M63" s="86"/>
    </row>
    <row r="64" spans="3:13" hidden="1" x14ac:dyDescent="0.2">
      <c r="D64" s="91"/>
    </row>
    <row r="65" spans="4:4" hidden="1" x14ac:dyDescent="0.2">
      <c r="D65" s="91"/>
    </row>
    <row r="66" spans="4:4" hidden="1" x14ac:dyDescent="0.2">
      <c r="D66" s="91"/>
    </row>
    <row r="67" spans="4:4" hidden="1" x14ac:dyDescent="0.2">
      <c r="D67" s="91"/>
    </row>
    <row r="68" spans="4:4" hidden="1" x14ac:dyDescent="0.2">
      <c r="D68" s="91"/>
    </row>
    <row r="69" spans="4:4" hidden="1" x14ac:dyDescent="0.2">
      <c r="D69" s="91"/>
    </row>
    <row r="70" spans="4:4" hidden="1" x14ac:dyDescent="0.2">
      <c r="D70" s="91"/>
    </row>
    <row r="71" spans="4:4" hidden="1" x14ac:dyDescent="0.2">
      <c r="D71" s="91"/>
    </row>
    <row r="72" spans="4:4" hidden="1" x14ac:dyDescent="0.2">
      <c r="D72" s="91"/>
    </row>
    <row r="73" spans="4:4" hidden="1" x14ac:dyDescent="0.2">
      <c r="D73" s="91"/>
    </row>
    <row r="74" spans="4:4" hidden="1" x14ac:dyDescent="0.2">
      <c r="D74" s="91"/>
    </row>
    <row r="75" spans="4:4" hidden="1" x14ac:dyDescent="0.2">
      <c r="D75" s="91"/>
    </row>
    <row r="76" spans="4:4" hidden="1" x14ac:dyDescent="0.2">
      <c r="D76" s="91"/>
    </row>
    <row r="77" spans="4:4" hidden="1" x14ac:dyDescent="0.2">
      <c r="D77" s="91"/>
    </row>
  </sheetData>
  <sheetProtection algorithmName="SHA-512" hashValue="RXIc3L/o8EecqBTWFJgJOqZiVCd2F9WUpzpypLSbqV+yVnCIrcSicS5XdyQK+uh4nwuQvSY0nG0Qkx7nUhorxA==" saltValue="HtmQckopeTdU+xcIpVfyyw==" spinCount="100000" sheet="1" selectLockedCells="1"/>
  <customSheetViews>
    <customSheetView guid="{99C5DC5D-4FA6-4759-9524-D1D8E5F6D462}" scale="64" fitToPage="1" hiddenRows="1" hiddenColumns="1" topLeftCell="A22">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54"/>
  <sheetViews>
    <sheetView topLeftCell="A4" zoomScaleNormal="100" workbookViewId="0">
      <selection activeCell="B2" sqref="B2:AH2"/>
    </sheetView>
  </sheetViews>
  <sheetFormatPr defaultColWidth="0" defaultRowHeight="12.75" zeroHeight="1" x14ac:dyDescent="0.2"/>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25">
      <c r="A2" s="265"/>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28"/>
    </row>
    <row r="3" spans="1:35" ht="15.75" x14ac:dyDescent="0.25">
      <c r="A3" s="28"/>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28"/>
    </row>
    <row r="4" spans="1:35" ht="4.9000000000000004" customHeight="1" x14ac:dyDescent="0.2">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25">
      <c r="A5" s="28"/>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28"/>
    </row>
    <row r="6" spans="1:35" ht="15.75" x14ac:dyDescent="0.25">
      <c r="A6" s="28"/>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28"/>
    </row>
    <row r="7" spans="1:35" ht="15.75" x14ac:dyDescent="0.25">
      <c r="A7" s="28"/>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28"/>
    </row>
    <row r="8" spans="1:35" x14ac:dyDescent="0.2">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25">
      <c r="A9" s="28"/>
      <c r="B9" s="43" t="s">
        <v>450</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2">
      <c r="A10" s="28"/>
      <c r="B10" s="44" t="s">
        <v>451</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2">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25">
      <c r="A12" s="28"/>
      <c r="B12" s="45" t="s">
        <v>452</v>
      </c>
      <c r="C12" s="40"/>
      <c r="D12" s="40"/>
      <c r="E12" s="40"/>
      <c r="F12" s="444" t="str">
        <f>IF(Z47="","",Z47)</f>
        <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0"/>
      <c r="AI12" s="28"/>
    </row>
    <row r="13" spans="1:35" x14ac:dyDescent="0.2">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2">
      <c r="A14" s="28"/>
      <c r="B14" s="40"/>
      <c r="C14" s="40" t="s">
        <v>453</v>
      </c>
      <c r="D14" s="40" t="s">
        <v>454</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2">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2">
      <c r="A16" s="28"/>
      <c r="B16" s="40"/>
      <c r="C16" s="40"/>
      <c r="D16" s="40" t="s">
        <v>455</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2">
      <c r="A17" s="28"/>
      <c r="B17" s="40"/>
      <c r="C17" s="40"/>
      <c r="D17" s="40" t="s">
        <v>456</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2">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2">
      <c r="A19" s="28"/>
      <c r="B19" s="40"/>
      <c r="C19" s="40" t="s">
        <v>457</v>
      </c>
      <c r="D19" s="40" t="s">
        <v>458</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2">
      <c r="A20" s="28"/>
      <c r="B20" s="40"/>
      <c r="C20" s="40"/>
      <c r="D20" s="97" t="s">
        <v>459</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2">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2">
      <c r="A22" s="28"/>
      <c r="B22" s="40"/>
      <c r="C22" s="40"/>
      <c r="D22" s="97" t="s">
        <v>460</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2">
      <c r="A23" s="28"/>
      <c r="B23" s="40"/>
      <c r="C23" s="40"/>
      <c r="D23" s="97" t="s">
        <v>461</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2">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2">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2">
      <c r="A26" s="28"/>
      <c r="B26" s="40"/>
      <c r="C26" s="40"/>
      <c r="D26" s="40" t="s">
        <v>462</v>
      </c>
      <c r="E26" s="40"/>
      <c r="F26" s="40"/>
      <c r="G26" s="40"/>
      <c r="H26" s="40"/>
      <c r="I26" s="40"/>
      <c r="J26" s="40"/>
      <c r="K26" s="40"/>
      <c r="L26" s="40"/>
      <c r="M26" s="40"/>
      <c r="N26" s="40"/>
      <c r="O26" s="40"/>
      <c r="P26" s="444" t="str">
        <f>IF(Z51="","",Z51)</f>
        <v/>
      </c>
      <c r="Q26" s="444"/>
      <c r="R26" s="444"/>
      <c r="S26" s="444"/>
      <c r="T26" s="444"/>
      <c r="U26" s="444"/>
      <c r="V26" s="444"/>
      <c r="W26" s="444"/>
      <c r="X26" s="444"/>
      <c r="Y26" s="444"/>
      <c r="Z26" s="444"/>
      <c r="AA26" s="444"/>
      <c r="AB26" s="444"/>
      <c r="AC26" s="444"/>
      <c r="AD26" s="444"/>
      <c r="AE26" s="444"/>
      <c r="AF26" s="444"/>
      <c r="AG26" s="46"/>
      <c r="AH26" s="40"/>
      <c r="AI26" s="28"/>
    </row>
    <row r="27" spans="1:35" x14ac:dyDescent="0.2">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2">
      <c r="A28" s="28"/>
      <c r="B28" s="40"/>
      <c r="C28" s="40"/>
      <c r="D28" s="40" t="s">
        <v>463</v>
      </c>
      <c r="E28" s="40"/>
      <c r="F28" s="40"/>
      <c r="G28" s="40"/>
      <c r="H28" s="40"/>
      <c r="I28" s="40"/>
      <c r="J28" s="40"/>
      <c r="K28" s="40"/>
      <c r="L28" s="40"/>
      <c r="M28" s="40"/>
      <c r="N28" s="40"/>
      <c r="O28" s="40"/>
      <c r="P28" s="444" t="str">
        <f>IF(Z52="","",Z52)</f>
        <v/>
      </c>
      <c r="Q28" s="444"/>
      <c r="R28" s="444"/>
      <c r="S28" s="444"/>
      <c r="T28" s="444"/>
      <c r="U28" s="444"/>
      <c r="V28" s="444"/>
      <c r="W28" s="444"/>
      <c r="X28" s="444"/>
      <c r="Y28" s="444"/>
      <c r="Z28" s="444"/>
      <c r="AA28" s="444"/>
      <c r="AB28" s="444"/>
      <c r="AC28" s="444"/>
      <c r="AD28" s="444"/>
      <c r="AE28" s="444"/>
      <c r="AF28" s="444"/>
      <c r="AG28" s="40"/>
      <c r="AH28" s="40"/>
      <c r="AI28" s="28"/>
    </row>
    <row r="29" spans="1:35" x14ac:dyDescent="0.2">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2">
      <c r="A30" s="28"/>
      <c r="B30" s="40"/>
      <c r="C30" s="40"/>
      <c r="D30" s="40" t="s">
        <v>464</v>
      </c>
      <c r="E30" s="40"/>
      <c r="F30" s="40"/>
      <c r="G30" s="40"/>
      <c r="H30" s="40"/>
      <c r="I30" s="40"/>
      <c r="J30" s="40"/>
      <c r="K30" s="40"/>
      <c r="L30" s="40"/>
      <c r="M30" s="40"/>
      <c r="N30" s="40"/>
      <c r="O30" s="40"/>
      <c r="P30" s="40"/>
      <c r="Q30" s="40"/>
      <c r="R30" s="40"/>
      <c r="S30" s="40"/>
      <c r="T30" s="444" t="str">
        <f>IF(Z53="","",Z53)</f>
        <v/>
      </c>
      <c r="U30" s="444"/>
      <c r="V30" s="444"/>
      <c r="W30" s="444"/>
      <c r="X30" s="444"/>
      <c r="Y30" s="444"/>
      <c r="Z30" s="444"/>
      <c r="AA30" s="444"/>
      <c r="AB30" s="444"/>
      <c r="AC30" s="444"/>
      <c r="AD30" s="444"/>
      <c r="AE30" s="444"/>
      <c r="AF30" s="444"/>
      <c r="AG30" s="40"/>
      <c r="AH30" s="40"/>
      <c r="AI30" s="28"/>
    </row>
    <row r="31" spans="1:35" x14ac:dyDescent="0.2">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2">
      <c r="A32" s="28"/>
      <c r="B32" s="40"/>
      <c r="C32" s="40"/>
      <c r="D32" s="40" t="s">
        <v>465</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2">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2">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25">
      <c r="A35" s="28"/>
      <c r="B35" s="43" t="s">
        <v>466</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2">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2">
      <c r="A37" s="28"/>
      <c r="B37" s="40"/>
      <c r="C37" s="40" t="s">
        <v>453</v>
      </c>
      <c r="D37" s="40" t="s">
        <v>467</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2">
      <c r="A38" s="28"/>
      <c r="B38" s="40"/>
      <c r="C38" s="40"/>
      <c r="D38" s="40" t="s">
        <v>468</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2">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2">
      <c r="A40" s="28"/>
      <c r="B40" s="40"/>
      <c r="C40" s="40"/>
      <c r="D40" s="40" t="s">
        <v>469</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2">
      <c r="A41" s="28"/>
      <c r="B41" s="40"/>
      <c r="C41" s="40"/>
      <c r="D41" s="40" t="s">
        <v>470</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2">
      <c r="A42" s="28"/>
      <c r="B42" s="40"/>
      <c r="C42" s="40"/>
      <c r="D42" s="40" t="s">
        <v>471</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2">
      <c r="A43" s="28"/>
      <c r="B43" s="40"/>
      <c r="C43" s="40"/>
      <c r="D43" s="40" t="s">
        <v>472</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2">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2">
      <c r="D47" s="86"/>
      <c r="E47" s="86"/>
      <c r="F47" s="86"/>
      <c r="G47" s="86"/>
      <c r="H47" s="86"/>
      <c r="I47" s="86"/>
      <c r="J47" s="86"/>
      <c r="K47" s="95"/>
      <c r="L47" s="86"/>
      <c r="M47" s="86"/>
      <c r="N47" s="86"/>
      <c r="O47" s="96"/>
      <c r="P47" s="86"/>
      <c r="Q47" s="86"/>
      <c r="R47" s="86"/>
      <c r="V47" s="295" t="s">
        <v>473</v>
      </c>
      <c r="W47" s="243"/>
      <c r="X47" s="229">
        <f>'JOB TITLE (3)'!D48</f>
        <v>157</v>
      </c>
      <c r="Y47" s="230"/>
      <c r="Z47" s="230" t="str">
        <f>IF(VLOOKUP(X47,DATA!$C$2:$F$328,4,FALSE)="","",(VLOOKUP(X47,DATA!$C$2:$F$328,4,FALSE)))</f>
        <v/>
      </c>
      <c r="AA47" s="230"/>
      <c r="AB47" s="243"/>
      <c r="AC47" s="243"/>
      <c r="AD47" s="243"/>
      <c r="AE47" s="243"/>
    </row>
    <row r="48" spans="1:35" hidden="1" x14ac:dyDescent="0.2">
      <c r="D48" s="86"/>
      <c r="E48" s="86"/>
      <c r="F48" s="86"/>
      <c r="G48" s="86"/>
      <c r="H48" s="86"/>
      <c r="I48" s="86"/>
      <c r="J48" s="86"/>
      <c r="K48" s="95"/>
      <c r="L48" s="86"/>
      <c r="M48" s="86"/>
      <c r="N48" s="86"/>
      <c r="O48" s="96"/>
      <c r="P48" s="86"/>
      <c r="Q48" s="86"/>
      <c r="R48" s="86"/>
      <c r="V48" s="295"/>
      <c r="W48" s="243"/>
      <c r="X48" s="231"/>
      <c r="Y48" s="230"/>
      <c r="Z48" s="230"/>
      <c r="AA48" s="230"/>
      <c r="AB48" s="243"/>
      <c r="AC48" s="243"/>
      <c r="AD48" s="243"/>
      <c r="AE48" s="243"/>
    </row>
    <row r="49" spans="22:31" hidden="1" x14ac:dyDescent="0.2">
      <c r="V49" s="295" t="s">
        <v>127</v>
      </c>
      <c r="W49" s="243"/>
      <c r="X49" s="231">
        <f>X47+51</f>
        <v>208</v>
      </c>
      <c r="Y49" s="230"/>
      <c r="Z49" s="230" t="str">
        <f>IF(VLOOKUP(X49,DATA!$C$2:$F$328,4,FALSE)="","",(VLOOKUP(X49,DATA!$C$2:$F$328,4,FALSE)))</f>
        <v/>
      </c>
      <c r="AA49" s="230"/>
      <c r="AB49" s="243"/>
      <c r="AC49" s="243"/>
      <c r="AD49" s="243"/>
      <c r="AE49" s="243"/>
    </row>
    <row r="50" spans="22:31" hidden="1" x14ac:dyDescent="0.2">
      <c r="V50" s="295" t="s">
        <v>474</v>
      </c>
      <c r="W50" s="243"/>
      <c r="X50" s="231">
        <f>X49+1</f>
        <v>209</v>
      </c>
      <c r="Y50" s="230"/>
      <c r="Z50" s="230" t="str">
        <f>IF(VLOOKUP(X50,DATA!$C$2:$F$328,4,FALSE)="","",(VLOOKUP(X50,DATA!$C$2:$F$328,4,FALSE)))</f>
        <v/>
      </c>
      <c r="AA50" s="230"/>
      <c r="AB50" s="243"/>
      <c r="AC50" s="243"/>
      <c r="AD50" s="243"/>
      <c r="AE50" s="243"/>
    </row>
    <row r="51" spans="22:31" hidden="1" x14ac:dyDescent="0.2">
      <c r="V51" s="295" t="s">
        <v>129</v>
      </c>
      <c r="W51" s="243"/>
      <c r="X51" s="231">
        <f>X50+1</f>
        <v>210</v>
      </c>
      <c r="Y51" s="230"/>
      <c r="Z51" s="230" t="str">
        <f>IF(VLOOKUP(X51,DATA!$C$2:$F$328,4,FALSE)="","",(VLOOKUP(X51,DATA!$C$2:$F$328,4,FALSE)))</f>
        <v/>
      </c>
      <c r="AA51" s="230"/>
      <c r="AB51" s="243"/>
      <c r="AC51" s="243"/>
      <c r="AD51" s="243"/>
      <c r="AE51" s="243"/>
    </row>
    <row r="52" spans="22:31" hidden="1" x14ac:dyDescent="0.2">
      <c r="V52" s="295" t="s">
        <v>130</v>
      </c>
      <c r="W52" s="243"/>
      <c r="X52" s="231">
        <f>X51+1</f>
        <v>211</v>
      </c>
      <c r="Y52" s="230"/>
      <c r="Z52" s="230" t="str">
        <f>IF(VLOOKUP(X52,DATA!$C$2:$F$328,4,FALSE)="","",(VLOOKUP(X52,DATA!$C$2:$F$328,4,FALSE)))</f>
        <v/>
      </c>
      <c r="AA52" s="230"/>
      <c r="AB52" s="243"/>
      <c r="AC52" s="243"/>
      <c r="AD52" s="243"/>
      <c r="AE52" s="243"/>
    </row>
    <row r="53" spans="22:31" hidden="1" x14ac:dyDescent="0.2">
      <c r="V53" s="295" t="s">
        <v>131</v>
      </c>
      <c r="W53" s="243"/>
      <c r="X53" s="231">
        <f>X52+1</f>
        <v>212</v>
      </c>
      <c r="Y53" s="230"/>
      <c r="Z53" s="230" t="str">
        <f>IF(VLOOKUP(X53,DATA!$C$2:$F$328,4,FALSE)="","",(VLOOKUP(X53,DATA!$C$2:$F$328,4,FALSE)))</f>
        <v/>
      </c>
      <c r="AA53" s="230"/>
      <c r="AB53" s="243"/>
      <c r="AC53" s="243"/>
      <c r="AD53" s="243"/>
      <c r="AE53" s="243"/>
    </row>
    <row r="54" spans="22:31" hidden="1" x14ac:dyDescent="0.2">
      <c r="V54" s="295" t="s">
        <v>475</v>
      </c>
      <c r="W54" s="243"/>
      <c r="X54" s="231">
        <f>X53+1</f>
        <v>213</v>
      </c>
      <c r="Y54" s="230"/>
      <c r="Z54" s="230" t="str">
        <f>IF(VLOOKUP(X54,DATA!$C$2:$F$328,4,FALSE)="","",(VLOOKUP(X54,DATA!$C$2:$F$328,4,FALSE)))</f>
        <v/>
      </c>
      <c r="AA54" s="230"/>
      <c r="AB54" s="243"/>
      <c r="AC54" s="243"/>
      <c r="AD54" s="243"/>
      <c r="AE54" s="243"/>
    </row>
  </sheetData>
  <sheetProtection algorithmName="SHA-512" hashValue="oLlv4Oxl6OZCZoe2j1YBBnv498BdjhNgrafacfKnCxXp9kqBTJcZtnVrjYbXWsyYLwylZkeQ5LKYpVSMYr51UQ==" saltValue="utJ/LSYbZilravTMgKm9+w==" spinCount="100000" sheet="1" selectLockedCells="1"/>
  <customSheetViews>
    <customSheetView guid="{99C5DC5D-4FA6-4759-9524-D1D8E5F6D462}" hiddenRows="1" hiddenColumns="1" topLeftCell="A28">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8">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8">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A93"/>
  <sheetViews>
    <sheetView topLeftCell="B1" zoomScale="85" zoomScaleNormal="85" zoomScaleSheetLayoutView="70" workbookViewId="0">
      <selection activeCell="B20" sqref="B20:F20"/>
    </sheetView>
  </sheetViews>
  <sheetFormatPr defaultColWidth="0" defaultRowHeight="12.75" customHeight="1" zeroHeight="1" x14ac:dyDescent="0.2"/>
  <cols>
    <col min="1" max="1" width="1.7109375" customWidth="1"/>
    <col min="2" max="2" width="3.28515625" customWidth="1"/>
    <col min="3" max="26" width="8.28515625" customWidth="1"/>
    <col min="27" max="27" width="1.7109375" customWidth="1"/>
    <col min="28" max="16384" width="9.140625" hidden="1"/>
  </cols>
  <sheetData>
    <row r="1" spans="1:27" ht="13.5" thickBot="1" x14ac:dyDescent="0.2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4">
      <c r="A2" s="265"/>
      <c r="B2" s="511" t="str">
        <f>ENTITY!A2</f>
        <v>Chicago Cook Workforce Partnership</v>
      </c>
      <c r="C2" s="511"/>
      <c r="D2" s="511"/>
      <c r="E2" s="511"/>
      <c r="F2" s="511"/>
      <c r="G2" s="511"/>
      <c r="H2" s="511"/>
      <c r="I2" s="511"/>
      <c r="J2" s="511"/>
      <c r="K2" s="511"/>
      <c r="L2" s="511"/>
      <c r="M2" s="511"/>
      <c r="N2" s="511"/>
      <c r="O2" s="511"/>
      <c r="P2" s="511"/>
      <c r="Q2" s="511"/>
      <c r="R2" s="511"/>
      <c r="S2" s="511"/>
      <c r="T2" s="511"/>
      <c r="U2" s="511"/>
      <c r="V2" s="511"/>
      <c r="W2" s="511"/>
      <c r="X2" s="511"/>
      <c r="Y2" s="511"/>
      <c r="Z2" s="511"/>
      <c r="AA2" s="81"/>
    </row>
    <row r="3" spans="1:27" ht="22.5" thickTop="1" thickBot="1" x14ac:dyDescent="0.4">
      <c r="A3" s="28"/>
      <c r="B3" s="511" t="s">
        <v>171</v>
      </c>
      <c r="C3" s="511"/>
      <c r="D3" s="511"/>
      <c r="E3" s="511"/>
      <c r="F3" s="511"/>
      <c r="G3" s="511"/>
      <c r="H3" s="511"/>
      <c r="I3" s="511"/>
      <c r="J3" s="511"/>
      <c r="K3" s="511"/>
      <c r="L3" s="511"/>
      <c r="M3" s="511"/>
      <c r="N3" s="511"/>
      <c r="O3" s="511"/>
      <c r="P3" s="511"/>
      <c r="Q3" s="511"/>
      <c r="R3" s="511"/>
      <c r="S3" s="511"/>
      <c r="T3" s="511"/>
      <c r="U3" s="511"/>
      <c r="V3" s="511"/>
      <c r="W3" s="511"/>
      <c r="X3" s="511"/>
      <c r="Y3" s="511"/>
      <c r="Z3" s="511"/>
      <c r="AA3" s="81"/>
    </row>
    <row r="4" spans="1:27" ht="5.25" customHeight="1" thickTop="1" thickBot="1" x14ac:dyDescent="0.4">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2.5" thickTop="1" thickBot="1" x14ac:dyDescent="0.4">
      <c r="A5" s="28"/>
      <c r="B5" s="511" t="str">
        <f>IF(DATA!$F$5="","LWIA 7 Broker: ______________________","LWIA 7 OJT Broker: "&amp;DATA!$F$5)</f>
        <v>LWIA 7 Broker: ______________________</v>
      </c>
      <c r="C5" s="511"/>
      <c r="D5" s="511"/>
      <c r="E5" s="511"/>
      <c r="F5" s="511"/>
      <c r="G5" s="511"/>
      <c r="H5" s="511"/>
      <c r="I5" s="511"/>
      <c r="J5" s="511"/>
      <c r="K5" s="511"/>
      <c r="L5" s="511"/>
      <c r="M5" s="511"/>
      <c r="N5" s="511"/>
      <c r="O5" s="511"/>
      <c r="P5" s="511"/>
      <c r="Q5" s="511"/>
      <c r="R5" s="511"/>
      <c r="S5" s="511"/>
      <c r="T5" s="511"/>
      <c r="U5" s="511"/>
      <c r="V5" s="511"/>
      <c r="W5" s="511"/>
      <c r="X5" s="511"/>
      <c r="Y5" s="511"/>
      <c r="Z5" s="511"/>
      <c r="AA5" s="81"/>
    </row>
    <row r="6" spans="1:27" ht="22.5" thickTop="1" thickBot="1" x14ac:dyDescent="0.4">
      <c r="A6" s="28"/>
      <c r="B6" s="511" t="str">
        <f>IF(DATA!F2="","Employer Agreement # _______________________","Employer Agreement # "&amp;IF(DATA!$F$2="","",RIGHT(DATA!$F$3,2)&amp;"-"&amp;UPPER(DATA!$F$4)&amp;"-"&amp;DATA!$F$2))</f>
        <v>Employer Agreement # _______________________</v>
      </c>
      <c r="C6" s="511"/>
      <c r="D6" s="511"/>
      <c r="E6" s="511"/>
      <c r="F6" s="511"/>
      <c r="G6" s="511"/>
      <c r="H6" s="511"/>
      <c r="I6" s="511"/>
      <c r="J6" s="511"/>
      <c r="K6" s="511"/>
      <c r="L6" s="511"/>
      <c r="M6" s="511"/>
      <c r="N6" s="511"/>
      <c r="O6" s="511"/>
      <c r="P6" s="511"/>
      <c r="Q6" s="511"/>
      <c r="R6" s="511"/>
      <c r="S6" s="511"/>
      <c r="T6" s="511"/>
      <c r="U6" s="511"/>
      <c r="V6" s="511"/>
      <c r="W6" s="511"/>
      <c r="X6" s="511"/>
      <c r="Y6" s="511"/>
      <c r="Z6" s="511"/>
      <c r="AA6" s="81"/>
    </row>
    <row r="7" spans="1:27" ht="9.9499999999999993" customHeight="1" thickTop="1" thickBot="1" x14ac:dyDescent="0.4">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4">
      <c r="A8" s="28"/>
      <c r="B8" s="285" t="s">
        <v>519</v>
      </c>
      <c r="C8" s="122"/>
      <c r="D8" s="122"/>
      <c r="E8" s="122"/>
      <c r="F8" s="123"/>
      <c r="G8" s="123"/>
      <c r="H8" s="123"/>
      <c r="I8" s="123"/>
      <c r="J8" s="123"/>
      <c r="L8" s="124" t="s">
        <v>477</v>
      </c>
      <c r="M8" s="607" t="str">
        <f>IF(DATA!F157="","",DATA!F158)</f>
        <v/>
      </c>
      <c r="N8" s="608"/>
      <c r="O8" s="608"/>
      <c r="P8" s="608"/>
      <c r="Q8" s="608"/>
      <c r="R8" s="609"/>
      <c r="S8" s="310"/>
      <c r="T8" s="124" t="s">
        <v>478</v>
      </c>
      <c r="U8" s="535" t="str">
        <f>IF(L42="","",L42)</f>
        <v/>
      </c>
      <c r="V8" s="536"/>
      <c r="W8" s="536"/>
      <c r="X8" s="536"/>
      <c r="Y8" s="536"/>
      <c r="Z8" s="537"/>
      <c r="AA8" s="55"/>
    </row>
    <row r="9" spans="1:27" ht="5.25" customHeight="1" thickTop="1" thickBot="1" x14ac:dyDescent="0.4">
      <c r="A9" s="28"/>
      <c r="B9" s="125"/>
      <c r="C9" s="125"/>
      <c r="D9" s="126"/>
      <c r="E9" s="126"/>
      <c r="F9" s="127"/>
      <c r="G9" s="127"/>
      <c r="H9" s="127"/>
      <c r="I9" s="127"/>
      <c r="J9" s="127"/>
      <c r="K9" s="127"/>
      <c r="L9" s="127"/>
      <c r="M9" s="274"/>
      <c r="N9" s="274"/>
      <c r="O9" s="274"/>
      <c r="P9" s="274"/>
      <c r="Q9" s="274"/>
      <c r="R9" s="274"/>
      <c r="S9" s="538"/>
      <c r="T9" s="539"/>
      <c r="U9" s="539"/>
      <c r="V9" s="539"/>
      <c r="W9" s="539"/>
      <c r="X9" s="539"/>
      <c r="Y9" s="539"/>
      <c r="Z9" s="540"/>
      <c r="AA9" s="193"/>
    </row>
    <row r="10" spans="1:27" ht="24" thickTop="1" x14ac:dyDescent="0.2">
      <c r="A10" s="28"/>
      <c r="B10" s="541" t="s">
        <v>479</v>
      </c>
      <c r="C10" s="475"/>
      <c r="D10" s="475"/>
      <c r="E10" s="475"/>
      <c r="F10" s="475"/>
      <c r="G10" s="475"/>
      <c r="H10" s="475"/>
      <c r="I10" s="475"/>
      <c r="J10" s="475"/>
      <c r="K10" s="475"/>
      <c r="L10" s="475"/>
      <c r="M10" s="475"/>
      <c r="N10" s="542"/>
      <c r="O10" s="474" t="s">
        <v>480</v>
      </c>
      <c r="P10" s="475"/>
      <c r="Q10" s="475"/>
      <c r="R10" s="475"/>
      <c r="S10" s="475"/>
      <c r="T10" s="475"/>
      <c r="U10" s="475"/>
      <c r="V10" s="475"/>
      <c r="W10" s="475"/>
      <c r="X10" s="475"/>
      <c r="Y10" s="475"/>
      <c r="Z10" s="476"/>
      <c r="AA10" s="82"/>
    </row>
    <row r="11" spans="1:27" ht="15.75" x14ac:dyDescent="0.25">
      <c r="A11" s="28"/>
      <c r="B11" s="543" t="s">
        <v>481</v>
      </c>
      <c r="C11" s="544"/>
      <c r="D11" s="545"/>
      <c r="E11" s="469" t="str">
        <f>IF(DATA!F5="","",DATA!F5)</f>
        <v/>
      </c>
      <c r="F11" s="470"/>
      <c r="G11" s="470"/>
      <c r="H11" s="470"/>
      <c r="I11" s="470"/>
      <c r="J11" s="470"/>
      <c r="K11" s="470"/>
      <c r="L11" s="470"/>
      <c r="M11" s="470"/>
      <c r="N11" s="471"/>
      <c r="O11" s="472" t="s">
        <v>481</v>
      </c>
      <c r="P11" s="473"/>
      <c r="Q11" s="469" t="str">
        <f>IF(DATA!F15="","",DATA!F15)</f>
        <v/>
      </c>
      <c r="R11" s="470"/>
      <c r="S11" s="470"/>
      <c r="T11" s="470"/>
      <c r="U11" s="470"/>
      <c r="V11" s="470"/>
      <c r="W11" s="470"/>
      <c r="X11" s="470"/>
      <c r="Y11" s="470"/>
      <c r="Z11" s="546"/>
      <c r="AA11" s="56"/>
    </row>
    <row r="12" spans="1:27" x14ac:dyDescent="0.2">
      <c r="A12" s="28"/>
      <c r="B12" s="480" t="s">
        <v>482</v>
      </c>
      <c r="C12" s="481"/>
      <c r="D12" s="482"/>
      <c r="E12" s="483" t="str">
        <f>IF(DATA!F6="","",DATA!F6&amp;", "&amp;DATA!F7&amp;", "&amp;DATA!F8&amp;" "&amp;DATA!F9)</f>
        <v/>
      </c>
      <c r="F12" s="484"/>
      <c r="G12" s="484"/>
      <c r="H12" s="484"/>
      <c r="I12" s="484"/>
      <c r="J12" s="484"/>
      <c r="K12" s="484"/>
      <c r="L12" s="484"/>
      <c r="M12" s="484"/>
      <c r="N12" s="485"/>
      <c r="O12" s="486" t="s">
        <v>482</v>
      </c>
      <c r="P12" s="481"/>
      <c r="Q12" s="483" t="str">
        <f>IF(DATA!F17="","",DATA!F17&amp;", "&amp;DATA!F18&amp;", "&amp;DATA!F19&amp;" "&amp;DATA!F20)</f>
        <v/>
      </c>
      <c r="R12" s="484"/>
      <c r="S12" s="484"/>
      <c r="T12" s="484"/>
      <c r="U12" s="484"/>
      <c r="V12" s="484"/>
      <c r="W12" s="484"/>
      <c r="X12" s="484"/>
      <c r="Y12" s="484"/>
      <c r="Z12" s="529"/>
      <c r="AA12" s="55"/>
    </row>
    <row r="13" spans="1:27" x14ac:dyDescent="0.2">
      <c r="A13" s="28"/>
      <c r="B13" s="480" t="s">
        <v>483</v>
      </c>
      <c r="C13" s="481"/>
      <c r="D13" s="482"/>
      <c r="E13" s="477" t="str">
        <f>IF(DATA!F12="","",DATA!F12)</f>
        <v/>
      </c>
      <c r="F13" s="478"/>
      <c r="G13" s="478"/>
      <c r="H13" s="478"/>
      <c r="I13" s="478"/>
      <c r="J13" s="478"/>
      <c r="K13" s="478"/>
      <c r="L13" s="478"/>
      <c r="M13" s="478"/>
      <c r="N13" s="479"/>
      <c r="O13" s="486" t="s">
        <v>483</v>
      </c>
      <c r="P13" s="481"/>
      <c r="Q13" s="530" t="str">
        <f>IF(DATA!F34="","",DATA!F34)</f>
        <v/>
      </c>
      <c r="R13" s="531"/>
      <c r="S13" s="531"/>
      <c r="T13" s="531"/>
      <c r="U13" s="531"/>
      <c r="V13" s="531"/>
      <c r="W13" s="531"/>
      <c r="X13" s="531"/>
      <c r="Y13" s="531"/>
      <c r="Z13" s="532"/>
      <c r="AA13" s="55"/>
    </row>
    <row r="14" spans="1:27" x14ac:dyDescent="0.2">
      <c r="A14" s="28"/>
      <c r="B14" s="480" t="s">
        <v>484</v>
      </c>
      <c r="C14" s="481"/>
      <c r="D14" s="482"/>
      <c r="E14" s="477" t="str">
        <f>IF(DATA!F13="","",DATA!F13)</f>
        <v/>
      </c>
      <c r="F14" s="478"/>
      <c r="G14" s="478"/>
      <c r="H14" s="478"/>
      <c r="I14" s="478"/>
      <c r="J14" s="478"/>
      <c r="K14" s="478"/>
      <c r="L14" s="478"/>
      <c r="M14" s="478"/>
      <c r="N14" s="479"/>
      <c r="O14" s="486" t="s">
        <v>484</v>
      </c>
      <c r="P14" s="481"/>
      <c r="Q14" s="530" t="str">
        <f>IF(DATA!F35="","",DATA!F35)</f>
        <v/>
      </c>
      <c r="R14" s="531"/>
      <c r="S14" s="531"/>
      <c r="T14" s="531"/>
      <c r="U14" s="531"/>
      <c r="V14" s="531"/>
      <c r="W14" s="531"/>
      <c r="X14" s="531"/>
      <c r="Y14" s="531"/>
      <c r="Z14" s="532"/>
      <c r="AA14" s="55"/>
    </row>
    <row r="15" spans="1:27" ht="13.5" thickBot="1" x14ac:dyDescent="0.25">
      <c r="A15" s="28"/>
      <c r="B15" s="549" t="s">
        <v>485</v>
      </c>
      <c r="C15" s="534"/>
      <c r="D15" s="550"/>
      <c r="E15" s="515" t="str">
        <f>IF(DATA!F14="","",DATA!F14)</f>
        <v/>
      </c>
      <c r="F15" s="516"/>
      <c r="G15" s="516"/>
      <c r="H15" s="516"/>
      <c r="I15" s="516"/>
      <c r="J15" s="516"/>
      <c r="K15" s="516"/>
      <c r="L15" s="516"/>
      <c r="M15" s="516"/>
      <c r="N15" s="517"/>
      <c r="O15" s="533" t="s">
        <v>485</v>
      </c>
      <c r="P15" s="534"/>
      <c r="Q15" s="560" t="str">
        <f>IF(DATA!F36="","",DATA!F36)</f>
        <v/>
      </c>
      <c r="R15" s="561"/>
      <c r="S15" s="561"/>
      <c r="T15" s="561"/>
      <c r="U15" s="561"/>
      <c r="V15" s="561"/>
      <c r="W15" s="561"/>
      <c r="X15" s="561"/>
      <c r="Y15" s="561"/>
      <c r="Z15" s="562"/>
      <c r="AA15" s="55"/>
    </row>
    <row r="16" spans="1:27" ht="24" thickTop="1" x14ac:dyDescent="0.2">
      <c r="A16" s="28"/>
      <c r="B16" s="177" t="s">
        <v>486</v>
      </c>
      <c r="C16" s="178"/>
      <c r="D16" s="178"/>
      <c r="E16" s="178"/>
      <c r="F16" s="178"/>
      <c r="G16" s="186" t="s">
        <v>487</v>
      </c>
      <c r="H16" s="187"/>
      <c r="I16" s="187"/>
      <c r="J16" s="187"/>
      <c r="K16" s="187"/>
      <c r="L16" s="186" t="s">
        <v>487</v>
      </c>
      <c r="M16" s="187"/>
      <c r="N16" s="187"/>
      <c r="O16" s="187"/>
      <c r="P16" s="187"/>
      <c r="Q16" s="186" t="s">
        <v>487</v>
      </c>
      <c r="R16" s="187"/>
      <c r="S16" s="187"/>
      <c r="T16" s="187"/>
      <c r="U16" s="187"/>
      <c r="V16" s="188" t="s">
        <v>488</v>
      </c>
      <c r="W16" s="189"/>
      <c r="X16" s="189"/>
      <c r="Y16" s="189"/>
      <c r="Z16" s="190"/>
      <c r="AA16" s="57"/>
    </row>
    <row r="17" spans="1:27" ht="54" customHeight="1" x14ac:dyDescent="0.35">
      <c r="A17" s="28"/>
      <c r="B17" s="574"/>
      <c r="C17" s="513"/>
      <c r="D17" s="513"/>
      <c r="E17" s="513"/>
      <c r="F17" s="514"/>
      <c r="G17" s="512"/>
      <c r="H17" s="513"/>
      <c r="I17" s="513"/>
      <c r="J17" s="513"/>
      <c r="K17" s="514"/>
      <c r="L17" s="570"/>
      <c r="M17" s="571"/>
      <c r="N17" s="571"/>
      <c r="O17" s="571"/>
      <c r="P17" s="572"/>
      <c r="Q17" s="179"/>
      <c r="R17" s="179"/>
      <c r="S17" s="179"/>
      <c r="T17" s="179"/>
      <c r="U17" s="182"/>
      <c r="V17" s="181"/>
      <c r="W17" s="179"/>
      <c r="X17" s="179"/>
      <c r="Y17" s="179"/>
      <c r="Z17" s="180"/>
      <c r="AA17" s="58"/>
    </row>
    <row r="18" spans="1:27" ht="15.75" thickBot="1" x14ac:dyDescent="0.25">
      <c r="A18" s="28"/>
      <c r="B18" s="547" t="s">
        <v>489</v>
      </c>
      <c r="C18" s="524"/>
      <c r="D18" s="524"/>
      <c r="E18" s="524"/>
      <c r="F18" s="191" t="s">
        <v>188</v>
      </c>
      <c r="G18" s="523" t="s">
        <v>490</v>
      </c>
      <c r="H18" s="524"/>
      <c r="I18" s="524"/>
      <c r="J18" s="524"/>
      <c r="K18" s="191" t="s">
        <v>188</v>
      </c>
      <c r="L18" s="520" t="s">
        <v>491</v>
      </c>
      <c r="M18" s="521"/>
      <c r="N18" s="521"/>
      <c r="O18" s="522"/>
      <c r="P18" s="275" t="s">
        <v>188</v>
      </c>
      <c r="Q18" s="527" t="s">
        <v>492</v>
      </c>
      <c r="R18" s="522"/>
      <c r="S18" s="528"/>
      <c r="T18" s="522"/>
      <c r="U18" s="276" t="s">
        <v>188</v>
      </c>
      <c r="V18" s="525" t="s">
        <v>492</v>
      </c>
      <c r="W18" s="526"/>
      <c r="X18" s="526"/>
      <c r="Y18" s="526"/>
      <c r="Z18" s="192" t="s">
        <v>188</v>
      </c>
      <c r="AA18" s="59"/>
    </row>
    <row r="19" spans="1:27" ht="40.15" customHeight="1" thickTop="1" x14ac:dyDescent="0.2">
      <c r="A19" s="28"/>
      <c r="B19" s="575" t="s">
        <v>493</v>
      </c>
      <c r="C19" s="576"/>
      <c r="D19" s="576"/>
      <c r="E19" s="576"/>
      <c r="F19" s="577"/>
      <c r="G19" s="518" t="s">
        <v>494</v>
      </c>
      <c r="H19" s="519"/>
      <c r="I19" s="518" t="s">
        <v>495</v>
      </c>
      <c r="J19" s="519"/>
      <c r="K19" s="518" t="s">
        <v>496</v>
      </c>
      <c r="L19" s="519"/>
      <c r="M19" s="518" t="s">
        <v>497</v>
      </c>
      <c r="N19" s="573"/>
      <c r="O19" s="583" t="s">
        <v>498</v>
      </c>
      <c r="P19" s="576"/>
      <c r="Q19" s="576"/>
      <c r="R19" s="577"/>
      <c r="S19" s="277" t="s">
        <v>499</v>
      </c>
      <c r="T19" s="583" t="s">
        <v>81</v>
      </c>
      <c r="U19" s="577"/>
      <c r="V19" s="580" t="s">
        <v>500</v>
      </c>
      <c r="W19" s="581"/>
      <c r="X19" s="582"/>
      <c r="Y19" s="563" t="s">
        <v>501</v>
      </c>
      <c r="Z19" s="564"/>
      <c r="AA19" s="58"/>
    </row>
    <row r="20" spans="1:27" ht="32.25" customHeight="1" x14ac:dyDescent="0.2">
      <c r="A20" s="28"/>
      <c r="B20" s="578"/>
      <c r="C20" s="579"/>
      <c r="D20" s="579"/>
      <c r="E20" s="579"/>
      <c r="F20" s="555"/>
      <c r="G20" s="554"/>
      <c r="H20" s="555"/>
      <c r="I20" s="556"/>
      <c r="J20" s="557"/>
      <c r="K20" s="558" t="str">
        <f>IF(OR(I20="",O32="",O32=0,DATA!F50=""),"",I20+('ISTEP (3)'!O32/DATA!F50)*7)</f>
        <v/>
      </c>
      <c r="L20" s="559"/>
      <c r="M20" s="448"/>
      <c r="N20" s="449"/>
      <c r="O20" s="589"/>
      <c r="P20" s="590"/>
      <c r="Q20" s="590"/>
      <c r="R20" s="591"/>
      <c r="S20" s="278" t="str">
        <f>IF(DATA!F163="","",DATA!F163)</f>
        <v/>
      </c>
      <c r="T20" s="604" t="str">
        <f>IF(DATA!F162="","",DATA!F162)</f>
        <v/>
      </c>
      <c r="U20" s="605"/>
      <c r="V20" s="466" t="str">
        <f>IF(O32="","",(Y20*O32))</f>
        <v/>
      </c>
      <c r="W20" s="466"/>
      <c r="X20" s="467"/>
      <c r="Y20" s="565" t="str">
        <f>IF(U8="","",ROUNDDOWN(L47*L48,2))</f>
        <v/>
      </c>
      <c r="Z20" s="566"/>
      <c r="AA20" s="58"/>
    </row>
    <row r="21" spans="1:27" ht="21.6" customHeight="1" thickBot="1" x14ac:dyDescent="0.25">
      <c r="A21" s="28"/>
      <c r="B21" s="567" t="s">
        <v>542</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9"/>
      <c r="AA21" s="58"/>
    </row>
    <row r="22" spans="1:27" ht="30" customHeight="1" thickTop="1" thickBot="1" x14ac:dyDescent="0.25">
      <c r="A22" s="28"/>
      <c r="B22" s="494" t="s">
        <v>502</v>
      </c>
      <c r="C22" s="495"/>
      <c r="D22" s="495"/>
      <c r="E22" s="495"/>
      <c r="F22" s="495"/>
      <c r="G22" s="495"/>
      <c r="H22" s="496"/>
      <c r="I22" s="548" t="s">
        <v>503</v>
      </c>
      <c r="J22" s="495"/>
      <c r="K22" s="495"/>
      <c r="L22" s="496"/>
      <c r="M22" s="488" t="s">
        <v>504</v>
      </c>
      <c r="N22" s="489"/>
      <c r="O22" s="488" t="s">
        <v>505</v>
      </c>
      <c r="P22" s="489"/>
      <c r="Q22" s="548" t="s">
        <v>506</v>
      </c>
      <c r="R22" s="495"/>
      <c r="S22" s="495"/>
      <c r="T22" s="496"/>
      <c r="U22" s="548" t="s">
        <v>507</v>
      </c>
      <c r="V22" s="495"/>
      <c r="W22" s="495"/>
      <c r="X22" s="553"/>
      <c r="Y22" s="551" t="s">
        <v>508</v>
      </c>
      <c r="Z22" s="552"/>
      <c r="AA22" s="58"/>
    </row>
    <row r="23" spans="1:27" ht="108.6" customHeight="1" thickTop="1" thickBot="1" x14ac:dyDescent="0.25">
      <c r="A23" s="28"/>
      <c r="B23" s="138">
        <v>1</v>
      </c>
      <c r="C23" s="452" t="str">
        <f>IF(L57="","",L57)</f>
        <v/>
      </c>
      <c r="D23" s="453"/>
      <c r="E23" s="453"/>
      <c r="F23" s="453"/>
      <c r="G23" s="453"/>
      <c r="H23" s="454"/>
      <c r="I23" s="462"/>
      <c r="J23" s="463"/>
      <c r="K23" s="463"/>
      <c r="L23" s="464"/>
      <c r="M23" s="457">
        <f>IF(L60="","",L60)</f>
        <v>0</v>
      </c>
      <c r="N23" s="458"/>
      <c r="O23" s="455"/>
      <c r="P23" s="456"/>
      <c r="Q23" s="452" t="str">
        <f>IF(L58="","",L58)</f>
        <v/>
      </c>
      <c r="R23" s="453"/>
      <c r="S23" s="453"/>
      <c r="T23" s="454"/>
      <c r="U23" s="452" t="str">
        <f>IF(L59="","",L59)</f>
        <v/>
      </c>
      <c r="V23" s="453"/>
      <c r="W23" s="453"/>
      <c r="X23" s="468"/>
      <c r="Y23" s="450"/>
      <c r="Z23" s="451"/>
      <c r="AA23" s="55"/>
    </row>
    <row r="24" spans="1:27" ht="100.15" customHeight="1" thickTop="1" thickBot="1" x14ac:dyDescent="0.25">
      <c r="A24" s="28"/>
      <c r="B24" s="138">
        <v>2</v>
      </c>
      <c r="C24" s="452" t="str">
        <f>IF(L61="","",L61)</f>
        <v/>
      </c>
      <c r="D24" s="453"/>
      <c r="E24" s="453"/>
      <c r="F24" s="453"/>
      <c r="G24" s="453"/>
      <c r="H24" s="454"/>
      <c r="I24" s="462"/>
      <c r="J24" s="463"/>
      <c r="K24" s="463"/>
      <c r="L24" s="464"/>
      <c r="M24" s="457">
        <f>IF(L64="","",L64)</f>
        <v>0</v>
      </c>
      <c r="N24" s="458"/>
      <c r="O24" s="455"/>
      <c r="P24" s="456"/>
      <c r="Q24" s="452" t="str">
        <f>IF(L62="","",L62)</f>
        <v/>
      </c>
      <c r="R24" s="453"/>
      <c r="S24" s="453"/>
      <c r="T24" s="454"/>
      <c r="U24" s="452" t="str">
        <f>IF(L63="","",L63)</f>
        <v/>
      </c>
      <c r="V24" s="453"/>
      <c r="W24" s="453"/>
      <c r="X24" s="468"/>
      <c r="Y24" s="450"/>
      <c r="Z24" s="451"/>
      <c r="AA24" s="55"/>
    </row>
    <row r="25" spans="1:27" ht="100.15" customHeight="1" thickTop="1" thickBot="1" x14ac:dyDescent="0.25">
      <c r="A25" s="28"/>
      <c r="B25" s="138">
        <v>3</v>
      </c>
      <c r="C25" s="452" t="str">
        <f>IF(L65="","",L65)</f>
        <v/>
      </c>
      <c r="D25" s="453"/>
      <c r="E25" s="453"/>
      <c r="F25" s="453"/>
      <c r="G25" s="453"/>
      <c r="H25" s="454"/>
      <c r="I25" s="462"/>
      <c r="J25" s="463"/>
      <c r="K25" s="463"/>
      <c r="L25" s="464"/>
      <c r="M25" s="457">
        <f>IF(L68="","",L68)</f>
        <v>0</v>
      </c>
      <c r="N25" s="458"/>
      <c r="O25" s="455"/>
      <c r="P25" s="456"/>
      <c r="Q25" s="452" t="str">
        <f>IF(L66="","",L66)</f>
        <v/>
      </c>
      <c r="R25" s="453"/>
      <c r="S25" s="453"/>
      <c r="T25" s="454"/>
      <c r="U25" s="452" t="str">
        <f>IF(L67="","",L67)</f>
        <v/>
      </c>
      <c r="V25" s="453"/>
      <c r="W25" s="453"/>
      <c r="X25" s="468"/>
      <c r="Y25" s="450"/>
      <c r="Z25" s="451"/>
      <c r="AA25" s="55"/>
    </row>
    <row r="26" spans="1:27" ht="100.15" customHeight="1" thickTop="1" thickBot="1" x14ac:dyDescent="0.25">
      <c r="A26" s="28"/>
      <c r="B26" s="138">
        <v>4</v>
      </c>
      <c r="C26" s="452" t="str">
        <f>IF(L69="","",L69)</f>
        <v/>
      </c>
      <c r="D26" s="453"/>
      <c r="E26" s="453"/>
      <c r="F26" s="453"/>
      <c r="G26" s="453"/>
      <c r="H26" s="454"/>
      <c r="I26" s="462"/>
      <c r="J26" s="463"/>
      <c r="K26" s="463"/>
      <c r="L26" s="464"/>
      <c r="M26" s="457">
        <f>IF(L72="","",L72)</f>
        <v>0</v>
      </c>
      <c r="N26" s="458"/>
      <c r="O26" s="455"/>
      <c r="P26" s="456"/>
      <c r="Q26" s="452" t="str">
        <f>IF(L70="","",L70)</f>
        <v/>
      </c>
      <c r="R26" s="453"/>
      <c r="S26" s="453"/>
      <c r="T26" s="454"/>
      <c r="U26" s="452" t="str">
        <f>IF(L71="","",L71)</f>
        <v/>
      </c>
      <c r="V26" s="453"/>
      <c r="W26" s="453"/>
      <c r="X26" s="468"/>
      <c r="Y26" s="450"/>
      <c r="Z26" s="451"/>
      <c r="AA26" s="55"/>
    </row>
    <row r="27" spans="1:27" ht="100.15" customHeight="1" thickTop="1" thickBot="1" x14ac:dyDescent="0.25">
      <c r="A27" s="28"/>
      <c r="B27" s="138">
        <v>5</v>
      </c>
      <c r="C27" s="452" t="str">
        <f>IF(L73="","",L73)</f>
        <v/>
      </c>
      <c r="D27" s="453"/>
      <c r="E27" s="453"/>
      <c r="F27" s="453"/>
      <c r="G27" s="453"/>
      <c r="H27" s="454"/>
      <c r="I27" s="462"/>
      <c r="J27" s="463"/>
      <c r="K27" s="463"/>
      <c r="L27" s="464"/>
      <c r="M27" s="457">
        <f>IF(L76="","",L76)</f>
        <v>0</v>
      </c>
      <c r="N27" s="458"/>
      <c r="O27" s="455"/>
      <c r="P27" s="456"/>
      <c r="Q27" s="452" t="str">
        <f>IF(L74="","",L74)</f>
        <v/>
      </c>
      <c r="R27" s="453"/>
      <c r="S27" s="453"/>
      <c r="T27" s="454"/>
      <c r="U27" s="452" t="str">
        <f>IF(L75="","",L75)</f>
        <v/>
      </c>
      <c r="V27" s="453"/>
      <c r="W27" s="453"/>
      <c r="X27" s="468"/>
      <c r="Y27" s="450"/>
      <c r="Z27" s="451"/>
      <c r="AA27" s="55"/>
    </row>
    <row r="28" spans="1:27" ht="100.15" customHeight="1" thickTop="1" thickBot="1" x14ac:dyDescent="0.25">
      <c r="A28" s="28"/>
      <c r="B28" s="138">
        <v>6</v>
      </c>
      <c r="C28" s="452" t="str">
        <f>IF(L77="","",L77)</f>
        <v/>
      </c>
      <c r="D28" s="453"/>
      <c r="E28" s="453"/>
      <c r="F28" s="453"/>
      <c r="G28" s="453"/>
      <c r="H28" s="454"/>
      <c r="I28" s="462"/>
      <c r="J28" s="463"/>
      <c r="K28" s="463"/>
      <c r="L28" s="464"/>
      <c r="M28" s="457">
        <f>IF(L80="","",L80)</f>
        <v>0</v>
      </c>
      <c r="N28" s="458"/>
      <c r="O28" s="455"/>
      <c r="P28" s="456"/>
      <c r="Q28" s="452" t="str">
        <f>IF(L78="","",L78)</f>
        <v/>
      </c>
      <c r="R28" s="453"/>
      <c r="S28" s="453"/>
      <c r="T28" s="454"/>
      <c r="U28" s="452" t="str">
        <f>IF(L79="","",L79)</f>
        <v/>
      </c>
      <c r="V28" s="453"/>
      <c r="W28" s="453"/>
      <c r="X28" s="468"/>
      <c r="Y28" s="450"/>
      <c r="Z28" s="451"/>
      <c r="AA28" s="55"/>
    </row>
    <row r="29" spans="1:27" ht="100.15" customHeight="1" thickTop="1" thickBot="1" x14ac:dyDescent="0.25">
      <c r="A29" s="28"/>
      <c r="B29" s="138">
        <v>7</v>
      </c>
      <c r="C29" s="452" t="str">
        <f>IF(L81="","",L81)</f>
        <v/>
      </c>
      <c r="D29" s="453"/>
      <c r="E29" s="453"/>
      <c r="F29" s="453"/>
      <c r="G29" s="453"/>
      <c r="H29" s="454"/>
      <c r="I29" s="462"/>
      <c r="J29" s="463"/>
      <c r="K29" s="463"/>
      <c r="L29" s="464"/>
      <c r="M29" s="457">
        <f>IF(L84="","",L84)</f>
        <v>0</v>
      </c>
      <c r="N29" s="458"/>
      <c r="O29" s="455"/>
      <c r="P29" s="456"/>
      <c r="Q29" s="452" t="str">
        <f>IF(L82="","",L82)</f>
        <v/>
      </c>
      <c r="R29" s="453"/>
      <c r="S29" s="453"/>
      <c r="T29" s="454"/>
      <c r="U29" s="452" t="str">
        <f>IF(L83="","",L83)</f>
        <v/>
      </c>
      <c r="V29" s="453"/>
      <c r="W29" s="453"/>
      <c r="X29" s="468"/>
      <c r="Y29" s="450"/>
      <c r="Z29" s="451"/>
      <c r="AA29" s="55"/>
    </row>
    <row r="30" spans="1:27" ht="100.15" customHeight="1" thickTop="1" thickBot="1" x14ac:dyDescent="0.25">
      <c r="A30" s="28"/>
      <c r="B30" s="138">
        <v>8</v>
      </c>
      <c r="C30" s="452" t="str">
        <f>IF(L85="","",L85)</f>
        <v/>
      </c>
      <c r="D30" s="453"/>
      <c r="E30" s="453"/>
      <c r="F30" s="453"/>
      <c r="G30" s="453"/>
      <c r="H30" s="454"/>
      <c r="I30" s="462"/>
      <c r="J30" s="463"/>
      <c r="K30" s="463"/>
      <c r="L30" s="464"/>
      <c r="M30" s="457">
        <f>IF(L88="","",L88)</f>
        <v>0</v>
      </c>
      <c r="N30" s="458"/>
      <c r="O30" s="455"/>
      <c r="P30" s="456"/>
      <c r="Q30" s="452" t="str">
        <f>IF(L86="","",L86)</f>
        <v/>
      </c>
      <c r="R30" s="453"/>
      <c r="S30" s="453"/>
      <c r="T30" s="454"/>
      <c r="U30" s="452" t="str">
        <f>IF(L87="","",L87)</f>
        <v/>
      </c>
      <c r="V30" s="453"/>
      <c r="W30" s="453"/>
      <c r="X30" s="468"/>
      <c r="Y30" s="450"/>
      <c r="Z30" s="451"/>
      <c r="AA30" s="55"/>
    </row>
    <row r="31" spans="1:27" ht="100.15" customHeight="1" thickTop="1" thickBot="1" x14ac:dyDescent="0.25">
      <c r="A31" s="28"/>
      <c r="B31" s="139">
        <v>9</v>
      </c>
      <c r="C31" s="459" t="str">
        <f>IF(L89="","",L89)</f>
        <v/>
      </c>
      <c r="D31" s="460"/>
      <c r="E31" s="460"/>
      <c r="F31" s="460"/>
      <c r="G31" s="460"/>
      <c r="H31" s="461"/>
      <c r="I31" s="490"/>
      <c r="J31" s="491"/>
      <c r="K31" s="491"/>
      <c r="L31" s="492"/>
      <c r="M31" s="595">
        <f>IF(L92="","",L92)</f>
        <v>0</v>
      </c>
      <c r="N31" s="596"/>
      <c r="O31" s="597"/>
      <c r="P31" s="598"/>
      <c r="Q31" s="459" t="str">
        <f>IF(L90="","",L90)</f>
        <v/>
      </c>
      <c r="R31" s="460"/>
      <c r="S31" s="460"/>
      <c r="T31" s="461"/>
      <c r="U31" s="459" t="str">
        <f>IF(L91="","",L91)</f>
        <v/>
      </c>
      <c r="V31" s="460"/>
      <c r="W31" s="460"/>
      <c r="X31" s="599"/>
      <c r="Y31" s="450"/>
      <c r="Z31" s="451"/>
      <c r="AA31" s="55"/>
    </row>
    <row r="32" spans="1:27" ht="55.15" customHeight="1" thickTop="1" thickBot="1" x14ac:dyDescent="0.25">
      <c r="A32" s="28"/>
      <c r="B32" s="445" t="s">
        <v>509</v>
      </c>
      <c r="C32" s="446"/>
      <c r="D32" s="446"/>
      <c r="E32" s="446"/>
      <c r="F32" s="446"/>
      <c r="G32" s="446"/>
      <c r="H32" s="446"/>
      <c r="I32" s="446"/>
      <c r="J32" s="446"/>
      <c r="K32" s="446"/>
      <c r="L32" s="447"/>
      <c r="M32" s="493" t="str">
        <f>IF(L93="","",L93)</f>
        <v/>
      </c>
      <c r="N32" s="493"/>
      <c r="O32" s="603" t="str">
        <f>IF(O23="","",SUM(O23:O31))</f>
        <v/>
      </c>
      <c r="P32" s="603"/>
      <c r="Q32" s="600" t="s">
        <v>510</v>
      </c>
      <c r="R32" s="601"/>
      <c r="S32" s="601"/>
      <c r="T32" s="601"/>
      <c r="U32" s="601"/>
      <c r="V32" s="601"/>
      <c r="W32" s="601"/>
      <c r="X32" s="601"/>
      <c r="Y32" s="601"/>
      <c r="Z32" s="602"/>
      <c r="AA32" s="55"/>
    </row>
    <row r="33" spans="1:27" ht="33.6" customHeight="1" thickTop="1" thickBot="1" x14ac:dyDescent="0.4">
      <c r="A33" s="28"/>
      <c r="B33" s="160" t="s">
        <v>511</v>
      </c>
      <c r="C33" s="176"/>
      <c r="D33" s="311"/>
      <c r="E33" s="311"/>
      <c r="F33" s="312"/>
      <c r="G33" s="312"/>
      <c r="H33" s="312"/>
      <c r="I33" s="312"/>
      <c r="J33" s="312"/>
      <c r="K33" s="312"/>
      <c r="L33" s="313"/>
      <c r="M33" s="313"/>
      <c r="N33" s="314"/>
      <c r="O33" s="509" t="str">
        <f>IF(O23="","",SUM(O23:P31))</f>
        <v/>
      </c>
      <c r="P33" s="510"/>
      <c r="Q33" s="315"/>
      <c r="R33" s="315"/>
      <c r="S33" s="312"/>
      <c r="T33" s="312"/>
      <c r="U33" s="312"/>
      <c r="V33" s="316" t="s">
        <v>512</v>
      </c>
      <c r="W33" s="592"/>
      <c r="X33" s="593"/>
      <c r="Y33" s="593"/>
      <c r="Z33" s="594"/>
      <c r="AA33" s="55"/>
    </row>
    <row r="34" spans="1:27" ht="30" customHeight="1" thickTop="1" thickBot="1" x14ac:dyDescent="0.3">
      <c r="A34" s="28"/>
      <c r="B34" s="500" t="s">
        <v>513</v>
      </c>
      <c r="C34" s="501"/>
      <c r="D34" s="502"/>
      <c r="E34" s="502"/>
      <c r="F34" s="502"/>
      <c r="G34" s="506"/>
      <c r="H34" s="507"/>
      <c r="I34" s="507"/>
      <c r="J34" s="507"/>
      <c r="K34" s="507"/>
      <c r="L34" s="507"/>
      <c r="M34" s="507"/>
      <c r="N34" s="507"/>
      <c r="O34" s="507"/>
      <c r="P34" s="507"/>
      <c r="Q34" s="507"/>
      <c r="R34" s="507"/>
      <c r="S34" s="507"/>
      <c r="T34" s="507"/>
      <c r="U34" s="507"/>
      <c r="V34" s="507"/>
      <c r="W34" s="507"/>
      <c r="X34" s="507"/>
      <c r="Y34" s="507"/>
      <c r="Z34" s="508"/>
      <c r="AA34" s="55"/>
    </row>
    <row r="35" spans="1:27" ht="6" customHeight="1" thickTop="1" x14ac:dyDescent="0.2">
      <c r="A35" s="28"/>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5"/>
      <c r="AA35" s="55"/>
    </row>
    <row r="36" spans="1:27" ht="6" customHeight="1" thickBot="1" x14ac:dyDescent="0.25">
      <c r="A36" s="28"/>
      <c r="B36" s="497"/>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9"/>
      <c r="AA36" s="55"/>
    </row>
    <row r="37" spans="1:27" ht="13.5" thickTop="1" x14ac:dyDescent="0.2">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idden="1" x14ac:dyDescent="0.2">
      <c r="F42" s="93"/>
      <c r="G42" s="93"/>
      <c r="H42" s="93" t="s">
        <v>76</v>
      </c>
      <c r="I42" s="93"/>
      <c r="J42" s="117">
        <f>'JOB TITLE (3)'!D48</f>
        <v>157</v>
      </c>
      <c r="L42" t="str">
        <f>IF(VLOOKUP(J42,DATA!$C$2:$F$328,4,FALSE)="","",(VLOOKUP(J42,DATA!$C$2:$F$328,4,FALSE)))</f>
        <v/>
      </c>
    </row>
    <row r="43" spans="1:27" hidden="1" x14ac:dyDescent="0.2">
      <c r="F43" s="93"/>
      <c r="G43" s="93"/>
      <c r="H43" s="93" t="s">
        <v>514</v>
      </c>
      <c r="I43" s="93"/>
      <c r="J43" s="95">
        <f>J42+1</f>
        <v>158</v>
      </c>
      <c r="L43" t="str">
        <f>IF(VLOOKUP(J43,DATA!$C$2:$F$328,4,FALSE)="","",(VLOOKUP(J43,DATA!$C$2:$F$328,4,FALSE)))</f>
        <v/>
      </c>
    </row>
    <row r="44" spans="1:27" hidden="1" x14ac:dyDescent="0.2">
      <c r="F44" s="93"/>
      <c r="G44" s="93"/>
      <c r="H44" s="93" t="s">
        <v>78</v>
      </c>
      <c r="I44" s="93"/>
      <c r="J44" s="95">
        <f t="shared" ref="J44:J92" si="0">J43+1</f>
        <v>159</v>
      </c>
      <c r="K44" s="95"/>
      <c r="L44" t="str">
        <f>IF(VLOOKUP(J44,DATA!$C$2:$F$328,4,FALSE)="","",(VLOOKUP(J44,DATA!$C$2:$F$328,4,FALSE)))</f>
        <v/>
      </c>
    </row>
    <row r="45" spans="1:27" hidden="1" x14ac:dyDescent="0.2">
      <c r="F45" s="93"/>
      <c r="G45" s="93"/>
      <c r="H45" s="93" t="s">
        <v>79</v>
      </c>
      <c r="I45" s="93"/>
      <c r="J45" s="95">
        <f t="shared" si="0"/>
        <v>160</v>
      </c>
      <c r="K45" s="95"/>
      <c r="L45" t="str">
        <f>IF(VLOOKUP(J45,DATA!$C$2:$F$328,4,FALSE)="","",(VLOOKUP(J45,DATA!$C$2:$F$328,4,FALSE)))</f>
        <v/>
      </c>
    </row>
    <row r="46" spans="1:27" hidden="1" x14ac:dyDescent="0.2">
      <c r="F46" s="93"/>
      <c r="G46" s="93"/>
      <c r="H46" s="93" t="s">
        <v>80</v>
      </c>
      <c r="I46" s="93"/>
      <c r="J46" s="95">
        <f t="shared" si="0"/>
        <v>161</v>
      </c>
      <c r="K46" s="95"/>
      <c r="L46" t="str">
        <f>IF(VLOOKUP(J46,DATA!$C$2:$F$328,4,FALSE)="","",(VLOOKUP(J46,DATA!$C$2:$F$328,4,FALSE)))</f>
        <v/>
      </c>
    </row>
    <row r="47" spans="1:27" hidden="1" x14ac:dyDescent="0.2">
      <c r="F47" s="93"/>
      <c r="G47" s="93"/>
      <c r="H47" s="93" t="s">
        <v>81</v>
      </c>
      <c r="I47" s="93"/>
      <c r="J47" s="95">
        <f t="shared" si="0"/>
        <v>162</v>
      </c>
      <c r="K47" s="95"/>
      <c r="L47" t="str">
        <f>IF(VLOOKUP(J47,DATA!$C$2:$F$328,4,FALSE)="","",(VLOOKUP(J47,DATA!$C$2:$F$328,4,FALSE)))</f>
        <v/>
      </c>
      <c r="M47" s="92"/>
    </row>
    <row r="48" spans="1:27" hidden="1" x14ac:dyDescent="0.2">
      <c r="F48" s="93"/>
      <c r="G48" s="93"/>
      <c r="H48" s="93" t="s">
        <v>82</v>
      </c>
      <c r="I48" s="93"/>
      <c r="J48" s="95">
        <f t="shared" si="0"/>
        <v>163</v>
      </c>
      <c r="K48" s="95"/>
      <c r="L48" t="str">
        <f>IF(VLOOKUP(J48,DATA!$C$2:$F$328,4,FALSE)="","",(VLOOKUP(J48,DATA!$C$2:$F$328,4,FALSE)))</f>
        <v/>
      </c>
      <c r="M48" s="94"/>
    </row>
    <row r="49" spans="6:15" hidden="1" x14ac:dyDescent="0.2">
      <c r="F49" s="93"/>
      <c r="G49" s="93"/>
      <c r="H49" s="93" t="s">
        <v>83</v>
      </c>
      <c r="I49" s="93"/>
      <c r="J49" s="95">
        <f t="shared" si="0"/>
        <v>164</v>
      </c>
      <c r="K49" s="95"/>
      <c r="L49" t="str">
        <f>IF(VLOOKUP(J49,DATA!$C$2:$F$328,4,FALSE)="","",(VLOOKUP(J49,DATA!$C$2:$F$328,4,FALSE)))</f>
        <v/>
      </c>
    </row>
    <row r="50" spans="6:15" hidden="1" x14ac:dyDescent="0.2">
      <c r="F50" s="93"/>
      <c r="G50" s="93"/>
      <c r="H50" s="93" t="s">
        <v>84</v>
      </c>
      <c r="I50" s="93"/>
      <c r="J50" s="95">
        <f t="shared" si="0"/>
        <v>165</v>
      </c>
      <c r="K50" s="95"/>
      <c r="L50" t="str">
        <f>IF(VLOOKUP(J50,DATA!$C$2:$F$328,4,FALSE)="","",(VLOOKUP(J50,DATA!$C$2:$F$328,4,FALSE)))</f>
        <v/>
      </c>
    </row>
    <row r="51" spans="6:15" hidden="1" x14ac:dyDescent="0.2">
      <c r="F51" s="93"/>
      <c r="G51" s="93"/>
      <c r="H51" s="93" t="s">
        <v>85</v>
      </c>
      <c r="I51" s="93"/>
      <c r="J51" s="95">
        <f t="shared" si="0"/>
        <v>166</v>
      </c>
      <c r="K51" s="95"/>
      <c r="L51" t="str">
        <f>IF(VLOOKUP(J51,DATA!$C$2:$F$328,4,FALSE)="","",(VLOOKUP(J51,DATA!$C$2:$F$328,4,FALSE)))</f>
        <v/>
      </c>
    </row>
    <row r="52" spans="6:15" hidden="1" x14ac:dyDescent="0.2">
      <c r="F52" s="93"/>
      <c r="G52" s="93"/>
      <c r="H52" s="93" t="s">
        <v>86</v>
      </c>
      <c r="I52" s="93"/>
      <c r="J52" s="95">
        <f t="shared" si="0"/>
        <v>167</v>
      </c>
      <c r="K52" s="95"/>
      <c r="L52" t="str">
        <f>IF(VLOOKUP(J52,DATA!$C$2:$F$328,4,FALSE)="","",(VLOOKUP(J52,DATA!$C$2:$F$328,4,FALSE)))</f>
        <v/>
      </c>
    </row>
    <row r="53" spans="6:15" hidden="1" x14ac:dyDescent="0.2">
      <c r="F53" s="93"/>
      <c r="G53" s="93"/>
      <c r="H53" s="93" t="s">
        <v>87</v>
      </c>
      <c r="I53" s="93"/>
      <c r="J53" s="95">
        <f t="shared" si="0"/>
        <v>168</v>
      </c>
      <c r="K53" s="95"/>
      <c r="L53" t="str">
        <f>IF(VLOOKUP(J53,DATA!$C$2:$F$328,4,FALSE)="","",(VLOOKUP(J53,DATA!$C$2:$F$328,4,FALSE)))</f>
        <v/>
      </c>
    </row>
    <row r="54" spans="6:15" hidden="1" x14ac:dyDescent="0.2">
      <c r="F54" s="93"/>
      <c r="G54" s="93"/>
      <c r="H54" s="93" t="s">
        <v>88</v>
      </c>
      <c r="I54" s="93"/>
      <c r="J54" s="95">
        <f t="shared" si="0"/>
        <v>169</v>
      </c>
      <c r="K54" s="95"/>
      <c r="L54" t="str">
        <f>IF(VLOOKUP(J54,DATA!$C$2:$F$328,4,FALSE)="","",(VLOOKUP(J54,DATA!$C$2:$F$328,4,FALSE)))</f>
        <v/>
      </c>
      <c r="M54" s="232"/>
      <c r="N54" s="232"/>
      <c r="O54" s="232"/>
    </row>
    <row r="55" spans="6:15" hidden="1" x14ac:dyDescent="0.2">
      <c r="F55" s="93"/>
      <c r="G55" s="93"/>
      <c r="H55" s="93" t="s">
        <v>89</v>
      </c>
      <c r="I55" s="93"/>
      <c r="J55" s="95">
        <f t="shared" si="0"/>
        <v>170</v>
      </c>
      <c r="K55" s="95"/>
      <c r="L55" t="str">
        <f>IF(VLOOKUP(J55,DATA!$C$2:$F$328,4,FALSE)="","",(VLOOKUP(J55,DATA!$C$2:$F$328,4,FALSE)))</f>
        <v/>
      </c>
    </row>
    <row r="56" spans="6:15" hidden="1" x14ac:dyDescent="0.2">
      <c r="F56" s="93"/>
      <c r="G56" s="93"/>
      <c r="H56" s="93" t="s">
        <v>90</v>
      </c>
      <c r="I56" s="93"/>
      <c r="J56" s="95">
        <f t="shared" si="0"/>
        <v>171</v>
      </c>
      <c r="K56" s="95"/>
      <c r="L56" t="str">
        <f>IF(VLOOKUP(J56,DATA!$C$2:$F$328,4,FALSE)="","",(VLOOKUP(J56,DATA!$C$2:$F$328,4,FALSE)))</f>
        <v/>
      </c>
    </row>
    <row r="57" spans="6:15" hidden="1" x14ac:dyDescent="0.2">
      <c r="F57" s="93"/>
      <c r="G57" s="93"/>
      <c r="H57" s="93" t="s">
        <v>91</v>
      </c>
      <c r="I57" s="93"/>
      <c r="J57" s="95">
        <f t="shared" si="0"/>
        <v>172</v>
      </c>
      <c r="K57" s="95"/>
      <c r="L57" t="str">
        <f>IF(VLOOKUP(J57,DATA!$C$2:$F$328,4,FALSE)="","",(VLOOKUP(J57,DATA!$C$2:$F$328,4,FALSE)))</f>
        <v/>
      </c>
    </row>
    <row r="58" spans="6:15" hidden="1" x14ac:dyDescent="0.2">
      <c r="F58" s="93"/>
      <c r="G58" s="93"/>
      <c r="H58" s="93" t="s">
        <v>92</v>
      </c>
      <c r="I58" s="93"/>
      <c r="J58" s="95">
        <f t="shared" si="0"/>
        <v>173</v>
      </c>
      <c r="K58" s="95"/>
      <c r="L58" t="str">
        <f>IF(VLOOKUP(J58,DATA!$C$2:$F$328,4,FALSE)="","",(VLOOKUP(J58,DATA!$C$2:$F$328,4,FALSE)))</f>
        <v/>
      </c>
    </row>
    <row r="59" spans="6:15" hidden="1" x14ac:dyDescent="0.2">
      <c r="F59" s="93"/>
      <c r="G59" s="93"/>
      <c r="H59" s="93" t="s">
        <v>93</v>
      </c>
      <c r="I59" s="93"/>
      <c r="J59" s="95">
        <f t="shared" si="0"/>
        <v>174</v>
      </c>
      <c r="K59" s="95"/>
      <c r="L59" t="str">
        <f>IF(VLOOKUP(J59,DATA!$C$2:$F$328,4,FALSE)="","",(VLOOKUP(J59,DATA!$C$2:$F$328,4,FALSE)))</f>
        <v/>
      </c>
    </row>
    <row r="60" spans="6:15" hidden="1" x14ac:dyDescent="0.2">
      <c r="F60" s="93"/>
      <c r="G60" s="93"/>
      <c r="H60" s="93" t="s">
        <v>94</v>
      </c>
      <c r="I60" s="93"/>
      <c r="J60" s="95">
        <f t="shared" si="0"/>
        <v>175</v>
      </c>
      <c r="K60" s="95"/>
      <c r="L60">
        <f>IF(VLOOKUP(J60,DATA!$C$2:$F$328,4,FALSE)="",0,(VLOOKUP(J60,DATA!$C$2:$F$328,4,FALSE)))</f>
        <v>0</v>
      </c>
    </row>
    <row r="61" spans="6:15" hidden="1" x14ac:dyDescent="0.2">
      <c r="F61" s="93"/>
      <c r="G61" s="93"/>
      <c r="H61" s="93" t="s">
        <v>95</v>
      </c>
      <c r="I61" s="93"/>
      <c r="J61" s="95">
        <f t="shared" si="0"/>
        <v>176</v>
      </c>
      <c r="K61" s="95"/>
      <c r="L61" t="str">
        <f>IF(VLOOKUP(J61,DATA!$C$2:$F$328,4,FALSE)="","",(VLOOKUP(J61,DATA!$C$2:$F$328,4,FALSE)))</f>
        <v/>
      </c>
    </row>
    <row r="62" spans="6:15" hidden="1" x14ac:dyDescent="0.2">
      <c r="F62" s="93"/>
      <c r="G62" s="93"/>
      <c r="H62" s="93" t="s">
        <v>96</v>
      </c>
      <c r="I62" s="93"/>
      <c r="J62" s="95">
        <f t="shared" si="0"/>
        <v>177</v>
      </c>
      <c r="K62" s="95"/>
      <c r="L62" t="str">
        <f>IF(VLOOKUP(J62,DATA!$C$2:$F$328,4,FALSE)="","",(VLOOKUP(J62,DATA!$C$2:$F$328,4,FALSE)))</f>
        <v/>
      </c>
    </row>
    <row r="63" spans="6:15" hidden="1" x14ac:dyDescent="0.2">
      <c r="F63" s="93"/>
      <c r="G63" s="93"/>
      <c r="H63" s="93" t="s">
        <v>97</v>
      </c>
      <c r="I63" s="93"/>
      <c r="J63" s="95">
        <f t="shared" si="0"/>
        <v>178</v>
      </c>
      <c r="K63" s="95"/>
      <c r="L63" t="str">
        <f>IF(VLOOKUP(J63,DATA!$C$2:$F$328,4,FALSE)="","",(VLOOKUP(J63,DATA!$C$2:$F$328,4,FALSE)))</f>
        <v/>
      </c>
    </row>
    <row r="64" spans="6:15" hidden="1" x14ac:dyDescent="0.2">
      <c r="F64" s="93"/>
      <c r="G64" s="93"/>
      <c r="H64" s="93" t="s">
        <v>98</v>
      </c>
      <c r="I64" s="93"/>
      <c r="J64" s="95">
        <f t="shared" si="0"/>
        <v>179</v>
      </c>
      <c r="K64" s="95"/>
      <c r="L64">
        <f>IF(VLOOKUP(J64,DATA!$C$2:$F$328,4,FALSE)="",0,(VLOOKUP(J64,DATA!$C$2:$F$328,4,FALSE)))</f>
        <v>0</v>
      </c>
    </row>
    <row r="65" spans="6:12" hidden="1" x14ac:dyDescent="0.2">
      <c r="F65" s="93"/>
      <c r="G65" s="93"/>
      <c r="H65" s="93" t="s">
        <v>99</v>
      </c>
      <c r="I65" s="93"/>
      <c r="J65" s="95">
        <f t="shared" si="0"/>
        <v>180</v>
      </c>
      <c r="K65" s="95"/>
      <c r="L65" t="str">
        <f>IF(VLOOKUP(J65,DATA!$C$2:$F$328,4,FALSE)="","",(VLOOKUP(J65,DATA!$C$2:$F$328,4,FALSE)))</f>
        <v/>
      </c>
    </row>
    <row r="66" spans="6:12" hidden="1" x14ac:dyDescent="0.2">
      <c r="F66" s="93"/>
      <c r="G66" s="93"/>
      <c r="H66" s="93" t="s">
        <v>100</v>
      </c>
      <c r="I66" s="93"/>
      <c r="J66" s="95">
        <f t="shared" si="0"/>
        <v>181</v>
      </c>
      <c r="K66" s="95"/>
      <c r="L66" t="str">
        <f>IF(VLOOKUP(J66,DATA!$C$2:$F$328,4,FALSE)="","",(VLOOKUP(J66,DATA!$C$2:$F$328,4,FALSE)))</f>
        <v/>
      </c>
    </row>
    <row r="67" spans="6:12" hidden="1" x14ac:dyDescent="0.2">
      <c r="F67" s="93"/>
      <c r="G67" s="93"/>
      <c r="H67" s="93" t="s">
        <v>101</v>
      </c>
      <c r="I67" s="93"/>
      <c r="J67" s="95">
        <f t="shared" si="0"/>
        <v>182</v>
      </c>
      <c r="K67" s="95"/>
      <c r="L67" t="str">
        <f>IF(VLOOKUP(J67,DATA!$C$2:$F$328,4,FALSE)="","",(VLOOKUP(J67,DATA!$C$2:$F$328,4,FALSE)))</f>
        <v/>
      </c>
    </row>
    <row r="68" spans="6:12" hidden="1" x14ac:dyDescent="0.2">
      <c r="F68" s="93"/>
      <c r="G68" s="93"/>
      <c r="H68" s="93" t="s">
        <v>102</v>
      </c>
      <c r="I68" s="93"/>
      <c r="J68" s="95">
        <f t="shared" si="0"/>
        <v>183</v>
      </c>
      <c r="K68" s="95"/>
      <c r="L68">
        <f>IF(VLOOKUP(J68,DATA!$C$2:$F$328,4,FALSE)="",0,(VLOOKUP(J68,DATA!$C$2:$F$328,4,FALSE)))</f>
        <v>0</v>
      </c>
    </row>
    <row r="69" spans="6:12" hidden="1" x14ac:dyDescent="0.2">
      <c r="F69" s="93"/>
      <c r="G69" s="93"/>
      <c r="H69" s="93" t="s">
        <v>103</v>
      </c>
      <c r="I69" s="93"/>
      <c r="J69" s="95">
        <f t="shared" si="0"/>
        <v>184</v>
      </c>
      <c r="K69" s="95"/>
      <c r="L69" t="str">
        <f>IF(VLOOKUP(J69,DATA!$C$2:$F$328,4,FALSE)="","",(VLOOKUP(J69,DATA!$C$2:$F$328,4,FALSE)))</f>
        <v/>
      </c>
    </row>
    <row r="70" spans="6:12" hidden="1" x14ac:dyDescent="0.2">
      <c r="F70" s="93"/>
      <c r="G70" s="93"/>
      <c r="H70" s="93" t="s">
        <v>104</v>
      </c>
      <c r="I70" s="93"/>
      <c r="J70" s="95">
        <f t="shared" si="0"/>
        <v>185</v>
      </c>
      <c r="K70" s="95"/>
      <c r="L70" t="str">
        <f>IF(VLOOKUP(J70,DATA!$C$2:$F$328,4,FALSE)="","",(VLOOKUP(J70,DATA!$C$2:$F$328,4,FALSE)))</f>
        <v/>
      </c>
    </row>
    <row r="71" spans="6:12" hidden="1" x14ac:dyDescent="0.2">
      <c r="F71" s="93"/>
      <c r="G71" s="93"/>
      <c r="H71" s="93" t="s">
        <v>105</v>
      </c>
      <c r="I71" s="93"/>
      <c r="J71" s="95">
        <f t="shared" si="0"/>
        <v>186</v>
      </c>
      <c r="K71" s="95"/>
      <c r="L71" t="str">
        <f>IF(VLOOKUP(J71,DATA!$C$2:$F$328,4,FALSE)="","",(VLOOKUP(J71,DATA!$C$2:$F$328,4,FALSE)))</f>
        <v/>
      </c>
    </row>
    <row r="72" spans="6:12" hidden="1" x14ac:dyDescent="0.2">
      <c r="F72" s="93"/>
      <c r="G72" s="93"/>
      <c r="H72" s="93" t="s">
        <v>106</v>
      </c>
      <c r="I72" s="93"/>
      <c r="J72" s="95">
        <f t="shared" si="0"/>
        <v>187</v>
      </c>
      <c r="K72" s="95"/>
      <c r="L72">
        <f>IF(VLOOKUP(J72,DATA!$C$2:$F$328,4,FALSE)="",0,(VLOOKUP(J72,DATA!$C$2:$F$328,4,FALSE)))</f>
        <v>0</v>
      </c>
    </row>
    <row r="73" spans="6:12" hidden="1" x14ac:dyDescent="0.2">
      <c r="F73" s="93"/>
      <c r="G73" s="93"/>
      <c r="H73" s="93" t="s">
        <v>107</v>
      </c>
      <c r="I73" s="93"/>
      <c r="J73" s="95">
        <f t="shared" si="0"/>
        <v>188</v>
      </c>
      <c r="K73" s="95"/>
      <c r="L73" t="str">
        <f>IF(VLOOKUP(J73,DATA!$C$2:$F$328,4,FALSE)="","",(VLOOKUP(J73,DATA!$C$2:$F$328,4,FALSE)))</f>
        <v/>
      </c>
    </row>
    <row r="74" spans="6:12" hidden="1" x14ac:dyDescent="0.2">
      <c r="F74" s="93"/>
      <c r="G74" s="93"/>
      <c r="H74" s="93" t="s">
        <v>108</v>
      </c>
      <c r="I74" s="93"/>
      <c r="J74" s="95">
        <f t="shared" si="0"/>
        <v>189</v>
      </c>
      <c r="K74" s="95"/>
      <c r="L74" t="str">
        <f>IF(VLOOKUP(J74,DATA!$C$2:$F$328,4,FALSE)="","",(VLOOKUP(J74,DATA!$C$2:$F$328,4,FALSE)))</f>
        <v/>
      </c>
    </row>
    <row r="75" spans="6:12" hidden="1" x14ac:dyDescent="0.2">
      <c r="F75" s="93"/>
      <c r="G75" s="93"/>
      <c r="H75" s="93" t="s">
        <v>109</v>
      </c>
      <c r="I75" s="93"/>
      <c r="J75" s="95">
        <f t="shared" si="0"/>
        <v>190</v>
      </c>
      <c r="K75" s="95"/>
      <c r="L75" t="str">
        <f>IF(VLOOKUP(J75,DATA!$C$2:$F$328,4,FALSE)="","",(VLOOKUP(J75,DATA!$C$2:$F$328,4,FALSE)))</f>
        <v/>
      </c>
    </row>
    <row r="76" spans="6:12" hidden="1" x14ac:dyDescent="0.2">
      <c r="F76" s="93"/>
      <c r="G76" s="93"/>
      <c r="H76" s="93" t="s">
        <v>110</v>
      </c>
      <c r="I76" s="93"/>
      <c r="J76" s="95">
        <f t="shared" si="0"/>
        <v>191</v>
      </c>
      <c r="K76" s="95"/>
      <c r="L76">
        <f>IF(VLOOKUP(J76,DATA!$C$2:$F$328,4,FALSE)="",0,(VLOOKUP(J76,DATA!$C$2:$F$328,4,FALSE)))</f>
        <v>0</v>
      </c>
    </row>
    <row r="77" spans="6:12" hidden="1" x14ac:dyDescent="0.2">
      <c r="F77" s="93"/>
      <c r="G77" s="93"/>
      <c r="H77" s="93" t="s">
        <v>111</v>
      </c>
      <c r="I77" s="93"/>
      <c r="J77" s="95">
        <f t="shared" si="0"/>
        <v>192</v>
      </c>
      <c r="K77" s="95"/>
      <c r="L77" t="str">
        <f>IF(VLOOKUP(J77,DATA!$C$2:$F$328,4,FALSE)="","",(VLOOKUP(J77,DATA!$C$2:$F$328,4,FALSE)))</f>
        <v/>
      </c>
    </row>
    <row r="78" spans="6:12" hidden="1" x14ac:dyDescent="0.2">
      <c r="F78" s="93"/>
      <c r="G78" s="93"/>
      <c r="H78" s="93" t="s">
        <v>112</v>
      </c>
      <c r="I78" s="93"/>
      <c r="J78" s="95">
        <f t="shared" si="0"/>
        <v>193</v>
      </c>
      <c r="K78" s="95"/>
      <c r="L78" t="str">
        <f>IF(VLOOKUP(J78,DATA!$C$2:$F$328,4,FALSE)="","",(VLOOKUP(J78,DATA!$C$2:$F$328,4,FALSE)))</f>
        <v/>
      </c>
    </row>
    <row r="79" spans="6:12" hidden="1" x14ac:dyDescent="0.2">
      <c r="F79" s="93"/>
      <c r="G79" s="93"/>
      <c r="H79" s="93" t="s">
        <v>113</v>
      </c>
      <c r="I79" s="93"/>
      <c r="J79" s="95">
        <f t="shared" si="0"/>
        <v>194</v>
      </c>
      <c r="K79" s="95"/>
      <c r="L79" t="str">
        <f>IF(VLOOKUP(J79,DATA!$C$2:$F$328,4,FALSE)="","",(VLOOKUP(J79,DATA!$C$2:$F$328,4,FALSE)))</f>
        <v/>
      </c>
    </row>
    <row r="80" spans="6:12" hidden="1" x14ac:dyDescent="0.2">
      <c r="F80" s="93"/>
      <c r="G80" s="93"/>
      <c r="H80" s="93" t="s">
        <v>114</v>
      </c>
      <c r="I80" s="93"/>
      <c r="J80" s="95">
        <f t="shared" si="0"/>
        <v>195</v>
      </c>
      <c r="K80" s="95"/>
      <c r="L80">
        <f>IF(VLOOKUP(J80,DATA!$C$2:$F$328,4,FALSE)="",0,(VLOOKUP(J80,DATA!$C$2:$F$328,4,FALSE)))</f>
        <v>0</v>
      </c>
    </row>
    <row r="81" spans="6:13" hidden="1" x14ac:dyDescent="0.2">
      <c r="F81" s="93"/>
      <c r="G81" s="93"/>
      <c r="H81" s="93" t="s">
        <v>115</v>
      </c>
      <c r="I81" s="93"/>
      <c r="J81" s="95">
        <f t="shared" si="0"/>
        <v>196</v>
      </c>
      <c r="K81" s="95"/>
      <c r="L81" t="str">
        <f>IF(VLOOKUP(J81,DATA!$C$2:$F$328,4,FALSE)="","",(VLOOKUP(J81,DATA!$C$2:$F$328,4,FALSE)))</f>
        <v/>
      </c>
    </row>
    <row r="82" spans="6:13" hidden="1" x14ac:dyDescent="0.2">
      <c r="F82" s="93"/>
      <c r="G82" s="93"/>
      <c r="H82" s="93" t="s">
        <v>116</v>
      </c>
      <c r="I82" s="93"/>
      <c r="J82" s="95">
        <f t="shared" si="0"/>
        <v>197</v>
      </c>
      <c r="K82" s="95"/>
      <c r="L82" t="str">
        <f>IF(VLOOKUP(J82,DATA!$C$2:$F$328,4,FALSE)="","",(VLOOKUP(J82,DATA!$C$2:$F$328,4,FALSE)))</f>
        <v/>
      </c>
    </row>
    <row r="83" spans="6:13" hidden="1" x14ac:dyDescent="0.2">
      <c r="F83" s="93"/>
      <c r="G83" s="93"/>
      <c r="H83" s="93" t="s">
        <v>117</v>
      </c>
      <c r="I83" s="93"/>
      <c r="J83" s="95">
        <f t="shared" si="0"/>
        <v>198</v>
      </c>
      <c r="K83" s="95"/>
      <c r="L83" t="str">
        <f>IF(VLOOKUP(J83,DATA!$C$2:$F$328,4,FALSE)="","",(VLOOKUP(J83,DATA!$C$2:$F$328,4,FALSE)))</f>
        <v/>
      </c>
    </row>
    <row r="84" spans="6:13" hidden="1" x14ac:dyDescent="0.2">
      <c r="F84" s="93"/>
      <c r="G84" s="93"/>
      <c r="H84" s="93" t="s">
        <v>118</v>
      </c>
      <c r="I84" s="93"/>
      <c r="J84" s="95">
        <f t="shared" si="0"/>
        <v>199</v>
      </c>
      <c r="K84" s="95"/>
      <c r="L84">
        <f>IF(VLOOKUP(J84,DATA!$C$2:$F$328,4,FALSE)="",0,(VLOOKUP(J84,DATA!$C$2:$F$328,4,FALSE)))</f>
        <v>0</v>
      </c>
    </row>
    <row r="85" spans="6:13" hidden="1" x14ac:dyDescent="0.2">
      <c r="F85" s="93"/>
      <c r="G85" s="93"/>
      <c r="H85" s="93" t="s">
        <v>119</v>
      </c>
      <c r="I85" s="93"/>
      <c r="J85" s="95">
        <f t="shared" si="0"/>
        <v>200</v>
      </c>
      <c r="K85" s="95"/>
      <c r="L85" t="str">
        <f>IF(VLOOKUP(J85,DATA!$C$2:$F$328,4,FALSE)="","",(VLOOKUP(J85,DATA!$C$2:$F$328,4,FALSE)))</f>
        <v/>
      </c>
    </row>
    <row r="86" spans="6:13" hidden="1" x14ac:dyDescent="0.2">
      <c r="F86" s="93"/>
      <c r="G86" s="93"/>
      <c r="H86" s="93" t="s">
        <v>120</v>
      </c>
      <c r="I86" s="93"/>
      <c r="J86" s="95">
        <f t="shared" si="0"/>
        <v>201</v>
      </c>
      <c r="K86" s="95"/>
      <c r="L86" t="str">
        <f>IF(VLOOKUP(J86,DATA!$C$2:$F$328,4,FALSE)="","",(VLOOKUP(J86,DATA!$C$2:$F$328,4,FALSE)))</f>
        <v/>
      </c>
    </row>
    <row r="87" spans="6:13" hidden="1" x14ac:dyDescent="0.2">
      <c r="F87" s="93"/>
      <c r="G87" s="93"/>
      <c r="H87" s="93" t="s">
        <v>121</v>
      </c>
      <c r="I87" s="93"/>
      <c r="J87" s="95">
        <f t="shared" si="0"/>
        <v>202</v>
      </c>
      <c r="K87" s="95"/>
      <c r="L87" t="str">
        <f>IF(VLOOKUP(J87,DATA!$C$2:$F$328,4,FALSE)="","",(VLOOKUP(J87,DATA!$C$2:$F$328,4,FALSE)))</f>
        <v/>
      </c>
    </row>
    <row r="88" spans="6:13" hidden="1" x14ac:dyDescent="0.2">
      <c r="F88" s="93"/>
      <c r="G88" s="93"/>
      <c r="H88" s="93" t="s">
        <v>122</v>
      </c>
      <c r="I88" s="93"/>
      <c r="J88" s="95">
        <f t="shared" si="0"/>
        <v>203</v>
      </c>
      <c r="K88" s="95"/>
      <c r="L88">
        <f>IF(VLOOKUP(J88,DATA!$C$2:$F$328,4,FALSE)="",0,(VLOOKUP(J88,DATA!$C$2:$F$328,4,FALSE)))</f>
        <v>0</v>
      </c>
    </row>
    <row r="89" spans="6:13" hidden="1" x14ac:dyDescent="0.2">
      <c r="F89" s="93"/>
      <c r="G89" s="93"/>
      <c r="H89" s="93" t="s">
        <v>123</v>
      </c>
      <c r="I89" s="93"/>
      <c r="J89" s="95">
        <f t="shared" si="0"/>
        <v>204</v>
      </c>
      <c r="K89" s="95"/>
      <c r="L89" t="str">
        <f>IF(VLOOKUP(J89,DATA!$C$2:$F$328,4,FALSE)="","",(VLOOKUP(J89,DATA!$C$2:$F$328,4,FALSE)))</f>
        <v/>
      </c>
    </row>
    <row r="90" spans="6:13" hidden="1" x14ac:dyDescent="0.2">
      <c r="F90" s="93"/>
      <c r="G90" s="93"/>
      <c r="H90" s="93" t="s">
        <v>124</v>
      </c>
      <c r="I90" s="93"/>
      <c r="J90" s="95">
        <f t="shared" si="0"/>
        <v>205</v>
      </c>
      <c r="K90" s="95"/>
      <c r="L90" t="str">
        <f>IF(VLOOKUP(J90,DATA!$C$2:$F$328,4,FALSE)="","",(VLOOKUP(J90,DATA!$C$2:$F$328,4,FALSE)))</f>
        <v/>
      </c>
    </row>
    <row r="91" spans="6:13" hidden="1" x14ac:dyDescent="0.2">
      <c r="F91" s="93"/>
      <c r="G91" s="93"/>
      <c r="H91" s="93" t="s">
        <v>125</v>
      </c>
      <c r="I91" s="93"/>
      <c r="J91" s="95">
        <f t="shared" si="0"/>
        <v>206</v>
      </c>
      <c r="K91" s="95"/>
      <c r="L91" t="str">
        <f>IF(VLOOKUP(J91,DATA!$C$2:$F$328,4,FALSE)="","",(VLOOKUP(J91,DATA!$C$2:$F$328,4,FALSE)))</f>
        <v/>
      </c>
    </row>
    <row r="92" spans="6:13" hidden="1" x14ac:dyDescent="0.2">
      <c r="F92" s="93"/>
      <c r="G92" s="93"/>
      <c r="H92" s="93" t="s">
        <v>126</v>
      </c>
      <c r="I92" s="93"/>
      <c r="J92" s="95">
        <f t="shared" si="0"/>
        <v>207</v>
      </c>
      <c r="K92" s="95"/>
      <c r="L92">
        <f>IF(VLOOKUP(J92,DATA!$C$2:$F$328,4,FALSE)="",0,(VLOOKUP(J92,DATA!$C$2:$F$328,4,FALSE)))</f>
        <v>0</v>
      </c>
    </row>
    <row r="93" spans="6:13" hidden="1" x14ac:dyDescent="0.2">
      <c r="H93" s="93" t="s">
        <v>515</v>
      </c>
      <c r="I93" s="93"/>
      <c r="L93" s="606" t="str">
        <f>IF(L42="","",SUM(L60+L64+L68+L72+L76+L80+L84+L88+L92))</f>
        <v/>
      </c>
      <c r="M93" s="606"/>
    </row>
  </sheetData>
  <sheetProtection algorithmName="SHA-512" hashValue="8Iv1Kb68WhlrOJPOk8VUkTCs+sg5WcDg2eWrSVOeTbXQCH/PQlgd1lZONqr3tEaJD8Q+KfBnB9WuGFAEWeLkxw==" saltValue="qvYimKMSIMQnimeBjg863Q==" spinCount="100000" sheet="1" formatRows="0" selectLockedCells="1"/>
  <customSheetViews>
    <customSheetView guid="{99C5DC5D-4FA6-4759-9524-D1D8E5F6D462}" scale="85" fitToPage="1" hiddenRows="1" hiddenColumns="1" topLeftCell="B8">
      <selection activeCell="B22" sqref="B22:H22"/>
      <pageMargins left="0" right="0" top="0" bottom="0" header="0" footer="0"/>
      <printOptions horizontalCentered="1"/>
      <pageSetup scale="67" fitToHeight="0" orientation="landscape" r:id="rId1"/>
      <headerFooter differentFirst="1" alignWithMargins="0">
        <oddFooter>&amp;A</oddFooter>
      </headerFooter>
    </customSheetView>
    <customSheetView guid="{01698A8E-A2A9-49F0-900A-A3115F5C371C}" scale="85" fitToPage="1" hiddenRows="1" hiddenColumns="1" topLeftCell="B1">
      <selection activeCell="B22" sqref="B22:H22"/>
      <pageMargins left="0" right="0" top="0" bottom="0" header="0" footer="0"/>
      <printOptions horizontalCentered="1"/>
      <pageSetup scale="67" fitToHeight="0" orientation="landscape" r:id="rId2"/>
      <headerFooter differentFirst="1" alignWithMargins="0">
        <oddFooter>&amp;A</oddFooter>
      </headerFooter>
    </customSheetView>
    <customSheetView guid="{F2F046D4-9192-4A45-95B5-7E91ED3D03F4}" scale="85" showPageBreaks="1" fitToPage="1" printArea="1" hiddenRows="1" hiddenColumns="1" topLeftCell="B1">
      <selection activeCell="B22" sqref="B22:H22"/>
      <pageMargins left="0" right="0" top="0" bottom="0" header="0" footer="0"/>
      <printOptions horizontalCentered="1"/>
      <pageSetup scale="66" fitToHeight="0" orientation="landscape" r:id="rId3"/>
      <headerFooter differentFirst="1" alignWithMargins="0">
        <oddFoote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M20 B21 I23:I31 M23:O31 Y23:Y31">
    <cfRule type="cellIs" dxfId="5" priority="1" stopIfTrue="1" operator="equal">
      <formula>0</formula>
    </cfRule>
  </conditionalFormatting>
  <conditionalFormatting sqref="Q17 V17:W17">
    <cfRule type="cellIs" dxfId="4" priority="2" stopIfTrue="1" operator="equal">
      <formula>5</formula>
    </cfRule>
  </conditionalFormatting>
  <dataValidations count="4">
    <dataValidation allowBlank="1" showErrorMessage="1" promptTitle="Warning!" sqref="O11" xr:uid="{00000000-0002-0000-0D00-000000000000}"/>
    <dataValidation allowBlank="1" showInputMessage="1" showErrorMessage="1" promptTitle="Warning!" prompt="Do not type in this cell. Information should be entered on the Merge Data sheet. " sqref="E13:E15 Q12:Q15" xr:uid="{00000000-0002-0000-0D00-000001000000}"/>
    <dataValidation type="textLength" operator="equal" allowBlank="1" showInputMessage="1" showErrorMessage="1" errorTitle="ERROR" error="4 digits are required" sqref="G20:H20" xr:uid="{00000000-0002-0000-0D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0D00-000003000000}">
      <formula1>O33</formula1>
    </dataValidation>
  </dataValidations>
  <printOptions horizontalCentered="1"/>
  <pageMargins left="0.75" right="0.75" top="0.25" bottom="0.5" header="0.5" footer="0.25"/>
  <pageSetup scale="66" fitToHeight="0" orientation="landscape" r:id="rId4"/>
  <headerFooter differentFirst="1"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3"/>
    <pageSetUpPr fitToPage="1"/>
  </sheetPr>
  <dimension ref="A1:N77"/>
  <sheetViews>
    <sheetView zoomScale="64" zoomScaleNormal="100" zoomScaleSheetLayoutView="72" workbookViewId="0">
      <selection activeCell="B2" sqref="B2:M2"/>
    </sheetView>
  </sheetViews>
  <sheetFormatPr defaultColWidth="0" defaultRowHeight="12.75" customHeight="1" zeroHeight="1" x14ac:dyDescent="0.2"/>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2">
      <c r="A1" s="28"/>
      <c r="B1" s="28"/>
      <c r="C1" s="28"/>
      <c r="D1" s="28"/>
      <c r="E1" s="28"/>
      <c r="F1" s="28"/>
      <c r="G1" s="28"/>
      <c r="H1" s="28"/>
      <c r="I1" s="28"/>
      <c r="J1" s="28"/>
      <c r="K1" s="28"/>
      <c r="L1" s="28"/>
      <c r="M1" s="28"/>
      <c r="N1" s="28"/>
    </row>
    <row r="2" spans="1:14" ht="21" x14ac:dyDescent="0.35">
      <c r="A2" s="265"/>
      <c r="B2" s="426" t="str">
        <f>ENTITY!A2</f>
        <v>Chicago Cook Workforce Partnership</v>
      </c>
      <c r="C2" s="426"/>
      <c r="D2" s="426"/>
      <c r="E2" s="426"/>
      <c r="F2" s="426"/>
      <c r="G2" s="426"/>
      <c r="H2" s="426"/>
      <c r="I2" s="426"/>
      <c r="J2" s="426"/>
      <c r="K2" s="426"/>
      <c r="L2" s="426"/>
      <c r="M2" s="426"/>
      <c r="N2" s="31"/>
    </row>
    <row r="3" spans="1:14" ht="21" x14ac:dyDescent="0.35">
      <c r="A3" s="28"/>
      <c r="B3" s="426" t="s">
        <v>171</v>
      </c>
      <c r="C3" s="426"/>
      <c r="D3" s="426"/>
      <c r="E3" s="426"/>
      <c r="F3" s="426"/>
      <c r="G3" s="426"/>
      <c r="H3" s="426"/>
      <c r="I3" s="426"/>
      <c r="J3" s="426"/>
      <c r="K3" s="426"/>
      <c r="L3" s="426"/>
      <c r="M3" s="426"/>
      <c r="N3" s="31"/>
    </row>
    <row r="4" spans="1:14" ht="6" customHeight="1" x14ac:dyDescent="0.2">
      <c r="A4" s="28"/>
      <c r="B4" s="34"/>
      <c r="C4" s="34"/>
      <c r="D4" s="34"/>
      <c r="E4" s="34"/>
      <c r="F4" s="34"/>
      <c r="G4" s="34"/>
      <c r="H4" s="34"/>
      <c r="I4" s="34"/>
      <c r="J4" s="34"/>
      <c r="K4" s="34"/>
      <c r="L4" s="34"/>
      <c r="M4" s="34"/>
      <c r="N4" s="32"/>
    </row>
    <row r="5" spans="1:14" ht="21" x14ac:dyDescent="0.35">
      <c r="A5" s="28"/>
      <c r="B5" s="426" t="str">
        <f>IF(DATA!$F$5="","LWIA 7 Broker: ______________________","LWIA 7 OJT Broker: "&amp;DATA!$F$5)</f>
        <v>LWIA 7 Broker: ______________________</v>
      </c>
      <c r="C5" s="426"/>
      <c r="D5" s="426"/>
      <c r="E5" s="426"/>
      <c r="F5" s="426"/>
      <c r="G5" s="426"/>
      <c r="H5" s="426"/>
      <c r="I5" s="426"/>
      <c r="J5" s="426"/>
      <c r="K5" s="426"/>
      <c r="L5" s="426"/>
      <c r="M5" s="426"/>
      <c r="N5" s="31"/>
    </row>
    <row r="6" spans="1:14" ht="21" x14ac:dyDescent="0.35">
      <c r="A6" s="28"/>
      <c r="B6" s="426" t="str">
        <f>IF(DATA!F2="","Employer Agreement # _______________________","Employer Agreement # "&amp;IF(DATA!$F$2="","",RIGHT(DATA!$F$3,2)&amp;"-"&amp;UPPER(DATA!$F$4)&amp;"-"&amp;DATA!$F$2))</f>
        <v>Employer Agreement # _______________________</v>
      </c>
      <c r="C6" s="426"/>
      <c r="D6" s="426"/>
      <c r="E6" s="426"/>
      <c r="F6" s="426"/>
      <c r="G6" s="426"/>
      <c r="H6" s="426"/>
      <c r="I6" s="426"/>
      <c r="J6" s="426"/>
      <c r="K6" s="426"/>
      <c r="L6" s="426"/>
      <c r="M6" s="426"/>
      <c r="N6" s="31"/>
    </row>
    <row r="7" spans="1:14" ht="9.9499999999999993" customHeight="1" x14ac:dyDescent="0.35">
      <c r="A7" s="28"/>
      <c r="B7" s="35"/>
      <c r="C7" s="36"/>
      <c r="D7" s="36"/>
      <c r="E7" s="36"/>
      <c r="F7" s="36"/>
      <c r="G7" s="36"/>
      <c r="H7" s="36"/>
      <c r="I7" s="36"/>
      <c r="J7" s="36"/>
      <c r="K7" s="36"/>
      <c r="L7" s="36"/>
      <c r="M7" s="36"/>
      <c r="N7" s="33"/>
    </row>
    <row r="8" spans="1:14" ht="9.9499999999999993" customHeight="1" x14ac:dyDescent="0.35">
      <c r="A8" s="28"/>
      <c r="B8" s="35"/>
      <c r="C8" s="36"/>
      <c r="D8" s="36"/>
      <c r="E8" s="36"/>
      <c r="F8" s="36"/>
      <c r="G8" s="36"/>
      <c r="H8" s="36"/>
      <c r="I8" s="36"/>
      <c r="J8" s="36"/>
      <c r="K8" s="39"/>
      <c r="L8" s="39"/>
      <c r="M8" s="39"/>
      <c r="N8" s="33"/>
    </row>
    <row r="9" spans="1:14" ht="21" x14ac:dyDescent="0.35">
      <c r="A9" s="28"/>
      <c r="B9" s="37" t="s">
        <v>414</v>
      </c>
      <c r="C9" s="300"/>
      <c r="D9" s="300"/>
      <c r="E9" s="300"/>
      <c r="F9" s="300"/>
      <c r="G9" s="300"/>
      <c r="H9" s="300"/>
      <c r="I9" s="300"/>
      <c r="J9" s="300"/>
      <c r="K9" s="300"/>
      <c r="L9" s="300"/>
      <c r="M9" s="300"/>
      <c r="N9" s="301"/>
    </row>
    <row r="10" spans="1:14" ht="15.6" customHeight="1" x14ac:dyDescent="0.25">
      <c r="A10" s="28"/>
      <c r="B10" s="438" t="s">
        <v>520</v>
      </c>
      <c r="C10" s="439"/>
      <c r="D10" s="439"/>
      <c r="E10" s="439"/>
      <c r="F10" s="439"/>
      <c r="G10" s="440"/>
      <c r="H10" s="88" t="s">
        <v>416</v>
      </c>
      <c r="I10" s="89"/>
      <c r="J10" s="90"/>
      <c r="K10" s="90"/>
      <c r="L10" s="90"/>
      <c r="M10" s="84" t="str">
        <f>IF(B11="","",IF(H11="","NO O*NET SOC CODE PROVIDED",""))</f>
        <v/>
      </c>
      <c r="N10" s="301"/>
    </row>
    <row r="11" spans="1:14" ht="15.75" x14ac:dyDescent="0.25">
      <c r="A11" s="28"/>
      <c r="B11" s="432" t="str">
        <f>IF(E48="","",E48)</f>
        <v/>
      </c>
      <c r="C11" s="433"/>
      <c r="D11" s="433"/>
      <c r="E11" s="433"/>
      <c r="F11" s="433"/>
      <c r="G11" s="434"/>
      <c r="H11" s="432" t="str">
        <f>IF(E49="","",E49)</f>
        <v/>
      </c>
      <c r="I11" s="433"/>
      <c r="J11" s="433"/>
      <c r="K11" s="433"/>
      <c r="L11" s="433"/>
      <c r="M11" s="434"/>
      <c r="N11" s="301"/>
    </row>
    <row r="12" spans="1:14" ht="15.75" x14ac:dyDescent="0.25">
      <c r="A12" s="28"/>
      <c r="B12" s="38" t="s">
        <v>417</v>
      </c>
      <c r="C12" s="302"/>
      <c r="D12" s="302"/>
      <c r="E12" s="302"/>
      <c r="F12" s="302"/>
      <c r="G12" s="302"/>
      <c r="H12" s="302"/>
      <c r="I12" s="302"/>
      <c r="J12" s="302"/>
      <c r="K12" s="302"/>
      <c r="L12" s="302"/>
      <c r="M12" s="303"/>
      <c r="N12" s="301"/>
    </row>
    <row r="13" spans="1:14" ht="15.75" x14ac:dyDescent="0.25">
      <c r="A13" s="28"/>
      <c r="B13" s="423" t="str">
        <f>IF(E50="","",E50)</f>
        <v/>
      </c>
      <c r="C13" s="424"/>
      <c r="D13" s="424"/>
      <c r="E13" s="424"/>
      <c r="F13" s="424"/>
      <c r="G13" s="424"/>
      <c r="H13" s="424"/>
      <c r="I13" s="424"/>
      <c r="J13" s="424"/>
      <c r="K13" s="424"/>
      <c r="L13" s="424"/>
      <c r="M13" s="425"/>
      <c r="N13" s="301"/>
    </row>
    <row r="14" spans="1:14" ht="15.75" x14ac:dyDescent="0.25">
      <c r="A14" s="28"/>
      <c r="B14" s="38" t="s">
        <v>418</v>
      </c>
      <c r="C14" s="302"/>
      <c r="D14" s="302"/>
      <c r="E14" s="302"/>
      <c r="F14" s="302"/>
      <c r="G14" s="302"/>
      <c r="H14" s="302"/>
      <c r="I14" s="302"/>
      <c r="J14" s="302"/>
      <c r="K14" s="302"/>
      <c r="L14" s="302"/>
      <c r="M14" s="303"/>
      <c r="N14" s="301"/>
    </row>
    <row r="15" spans="1:14" ht="15.6" customHeight="1" x14ac:dyDescent="0.25">
      <c r="A15" s="28"/>
      <c r="B15" s="423" t="str">
        <f>IF(E51="","",E51)</f>
        <v/>
      </c>
      <c r="C15" s="430"/>
      <c r="D15" s="430"/>
      <c r="E15" s="430"/>
      <c r="F15" s="430"/>
      <c r="G15" s="430"/>
      <c r="H15" s="430"/>
      <c r="I15" s="430"/>
      <c r="J15" s="430"/>
      <c r="K15" s="430"/>
      <c r="L15" s="430"/>
      <c r="M15" s="431"/>
      <c r="N15" s="301"/>
    </row>
    <row r="16" spans="1:14" ht="15.75" x14ac:dyDescent="0.25">
      <c r="A16" s="28"/>
      <c r="B16" s="38" t="s">
        <v>419</v>
      </c>
      <c r="C16" s="302"/>
      <c r="D16" s="302"/>
      <c r="E16" s="302"/>
      <c r="F16" s="302"/>
      <c r="G16" s="302"/>
      <c r="H16" s="302"/>
      <c r="I16" s="302"/>
      <c r="J16" s="302"/>
      <c r="K16" s="302"/>
      <c r="L16" s="302"/>
      <c r="M16" s="303"/>
      <c r="N16" s="301"/>
    </row>
    <row r="17" spans="1:14" ht="15.75" x14ac:dyDescent="0.25">
      <c r="A17" s="28"/>
      <c r="B17" s="423" t="str">
        <f>IF(E52="","",E52)</f>
        <v/>
      </c>
      <c r="C17" s="424"/>
      <c r="D17" s="424"/>
      <c r="E17" s="424"/>
      <c r="F17" s="424"/>
      <c r="G17" s="424"/>
      <c r="H17" s="424"/>
      <c r="I17" s="424"/>
      <c r="J17" s="424"/>
      <c r="K17" s="424"/>
      <c r="L17" s="424"/>
      <c r="M17" s="425"/>
      <c r="N17" s="301"/>
    </row>
    <row r="18" spans="1:14" ht="15.75" x14ac:dyDescent="0.25">
      <c r="A18" s="28"/>
      <c r="B18" s="38" t="s">
        <v>420</v>
      </c>
      <c r="C18" s="302"/>
      <c r="D18" s="302"/>
      <c r="E18" s="302"/>
      <c r="F18" s="302"/>
      <c r="G18" s="302"/>
      <c r="H18" s="302"/>
      <c r="I18" s="302"/>
      <c r="J18" s="302"/>
      <c r="K18" s="302"/>
      <c r="L18" s="302"/>
      <c r="M18" s="303"/>
      <c r="N18" s="301"/>
    </row>
    <row r="19" spans="1:14" ht="15.75" x14ac:dyDescent="0.25">
      <c r="A19" s="28"/>
      <c r="B19" s="432" t="str">
        <f>IF(E55="","",E55)</f>
        <v/>
      </c>
      <c r="C19" s="433"/>
      <c r="D19" s="433"/>
      <c r="E19" s="433"/>
      <c r="F19" s="433"/>
      <c r="G19" s="433"/>
      <c r="H19" s="433"/>
      <c r="I19" s="433"/>
      <c r="J19" s="433"/>
      <c r="K19" s="433"/>
      <c r="L19" s="433"/>
      <c r="M19" s="434"/>
      <c r="N19" s="301"/>
    </row>
    <row r="20" spans="1:14" ht="15.75" x14ac:dyDescent="0.25">
      <c r="A20" s="28"/>
      <c r="B20" s="38" t="s">
        <v>421</v>
      </c>
      <c r="C20" s="302"/>
      <c r="D20" s="302"/>
      <c r="E20" s="302"/>
      <c r="F20" s="302"/>
      <c r="G20" s="302"/>
      <c r="H20" s="302"/>
      <c r="I20" s="302"/>
      <c r="J20" s="302"/>
      <c r="K20" s="302"/>
      <c r="L20" s="302"/>
      <c r="M20" s="303"/>
      <c r="N20" s="301"/>
    </row>
    <row r="21" spans="1:14" ht="15.75" x14ac:dyDescent="0.25">
      <c r="A21" s="28"/>
      <c r="B21" s="435" t="str">
        <f>IF(E53="","",E53)</f>
        <v/>
      </c>
      <c r="C21" s="436"/>
      <c r="D21" s="436"/>
      <c r="E21" s="436"/>
      <c r="F21" s="436"/>
      <c r="G21" s="436"/>
      <c r="H21" s="436"/>
      <c r="I21" s="436"/>
      <c r="J21" s="436"/>
      <c r="K21" s="436"/>
      <c r="L21" s="436"/>
      <c r="M21" s="437"/>
      <c r="N21" s="301"/>
    </row>
    <row r="22" spans="1:14" ht="15.75" x14ac:dyDescent="0.25">
      <c r="A22" s="28"/>
      <c r="B22" s="38" t="s">
        <v>422</v>
      </c>
      <c r="C22" s="302"/>
      <c r="D22" s="302"/>
      <c r="E22" s="302"/>
      <c r="F22" s="302"/>
      <c r="G22" s="302"/>
      <c r="H22" s="302"/>
      <c r="I22" s="302"/>
      <c r="J22" s="302"/>
      <c r="K22" s="302"/>
      <c r="L22" s="302"/>
      <c r="M22" s="303"/>
      <c r="N22" s="301"/>
    </row>
    <row r="23" spans="1:14" ht="15.75" x14ac:dyDescent="0.25">
      <c r="A23" s="28"/>
      <c r="B23" s="427" t="str">
        <f>IF(E54="","",E54)</f>
        <v/>
      </c>
      <c r="C23" s="428"/>
      <c r="D23" s="428"/>
      <c r="E23" s="428"/>
      <c r="F23" s="428"/>
      <c r="G23" s="428"/>
      <c r="H23" s="428"/>
      <c r="I23" s="428"/>
      <c r="J23" s="428"/>
      <c r="K23" s="428"/>
      <c r="L23" s="428"/>
      <c r="M23" s="429"/>
      <c r="N23" s="301"/>
    </row>
    <row r="24" spans="1:14" ht="15.75" x14ac:dyDescent="0.25">
      <c r="A24" s="28"/>
      <c r="B24" s="38" t="s">
        <v>423</v>
      </c>
      <c r="C24" s="302"/>
      <c r="D24" s="302"/>
      <c r="E24" s="302"/>
      <c r="F24" s="302"/>
      <c r="G24" s="302"/>
      <c r="H24" s="302"/>
      <c r="I24" s="302"/>
      <c r="J24" s="302"/>
      <c r="K24" s="302"/>
      <c r="L24" s="302"/>
      <c r="M24" s="303"/>
      <c r="N24" s="301"/>
    </row>
    <row r="25" spans="1:14" ht="15.75" x14ac:dyDescent="0.25">
      <c r="A25" s="28"/>
      <c r="B25" s="435" t="str">
        <f>IF(OR(E53="",E54=""),"",ROUNDDOWN(E53*E54,2))</f>
        <v/>
      </c>
      <c r="C25" s="436"/>
      <c r="D25" s="436"/>
      <c r="E25" s="436"/>
      <c r="F25" s="436"/>
      <c r="G25" s="436"/>
      <c r="H25" s="436"/>
      <c r="I25" s="436"/>
      <c r="J25" s="436"/>
      <c r="K25" s="436"/>
      <c r="L25" s="436"/>
      <c r="M25" s="437"/>
      <c r="N25" s="301"/>
    </row>
    <row r="26" spans="1:14" ht="15.75" x14ac:dyDescent="0.25">
      <c r="A26" s="28"/>
      <c r="B26" s="38" t="s">
        <v>424</v>
      </c>
      <c r="C26" s="302"/>
      <c r="D26" s="302"/>
      <c r="E26" s="302"/>
      <c r="F26" s="290"/>
      <c r="G26" s="290" t="s">
        <v>425</v>
      </c>
      <c r="H26" s="302"/>
      <c r="I26" s="302"/>
      <c r="J26" s="302"/>
      <c r="K26" s="302"/>
      <c r="L26" s="302"/>
      <c r="M26" s="303"/>
      <c r="N26" s="301"/>
    </row>
    <row r="27" spans="1:14" ht="15.75" x14ac:dyDescent="0.25">
      <c r="A27" s="28"/>
      <c r="B27" s="432" t="str">
        <f>IF(F49=0,"",F49)</f>
        <v/>
      </c>
      <c r="C27" s="433"/>
      <c r="D27" s="433"/>
      <c r="E27" s="433"/>
      <c r="F27" s="433"/>
      <c r="G27" s="433"/>
      <c r="H27" s="433"/>
      <c r="I27" s="433"/>
      <c r="J27" s="433"/>
      <c r="K27" s="433"/>
      <c r="L27" s="433"/>
      <c r="M27" s="434"/>
      <c r="N27" s="301"/>
    </row>
    <row r="28" spans="1:14" ht="15.75" x14ac:dyDescent="0.25">
      <c r="A28" s="28"/>
      <c r="B28" s="38" t="s">
        <v>426</v>
      </c>
      <c r="C28" s="302"/>
      <c r="D28" s="302"/>
      <c r="E28" s="302"/>
      <c r="F28" s="302"/>
      <c r="G28" s="302"/>
      <c r="I28" s="302"/>
      <c r="J28" s="302"/>
      <c r="K28" s="302"/>
      <c r="L28" s="302"/>
      <c r="M28" s="85"/>
      <c r="N28" s="301"/>
    </row>
    <row r="29" spans="1:14" ht="15.75" x14ac:dyDescent="0.25">
      <c r="A29" s="28"/>
      <c r="B29" s="435" t="str">
        <f>IF(OR(E48="",E53="",E54="",E56=""),"",IF((ROUNDDOWN(E53*E54,2)*F49)&gt;10000,10000,ROUNDDOWN(E53*E54,2)*F49))</f>
        <v/>
      </c>
      <c r="C29" s="436"/>
      <c r="D29" s="304"/>
      <c r="E29" s="304"/>
      <c r="F29" s="304"/>
      <c r="G29" s="304"/>
      <c r="H29" s="304"/>
      <c r="I29" s="304"/>
      <c r="J29" s="304"/>
      <c r="K29" s="304"/>
      <c r="L29" s="304"/>
      <c r="M29" s="87" t="str">
        <f>IF(OR(E48="",F49="",E53="",E54=""),"",IF((ROUNDDOWN(E53*E54,2)*F49)&gt;10000," $10,000.00 LIMIT IMPOSED AS ACTUAL CALCULATION EXCEEDS LIMIT",""))</f>
        <v/>
      </c>
      <c r="N29" s="301"/>
    </row>
    <row r="30" spans="1:14" ht="15.75" x14ac:dyDescent="0.25">
      <c r="A30" s="28"/>
      <c r="B30" s="38" t="s">
        <v>427</v>
      </c>
      <c r="C30" s="302"/>
      <c r="D30" s="302"/>
      <c r="E30" s="302"/>
      <c r="F30" s="302"/>
      <c r="G30" s="302"/>
      <c r="H30" s="302"/>
      <c r="I30" s="302"/>
      <c r="J30" s="302"/>
      <c r="K30" s="302"/>
      <c r="L30" s="302"/>
      <c r="M30" s="303"/>
      <c r="N30" s="301"/>
    </row>
    <row r="31" spans="1:14" ht="15.75" x14ac:dyDescent="0.25">
      <c r="A31" s="28"/>
      <c r="B31" s="432" t="str">
        <f>IF(E56="","",E56)</f>
        <v/>
      </c>
      <c r="C31" s="433"/>
      <c r="D31" s="433"/>
      <c r="E31" s="433"/>
      <c r="F31" s="433"/>
      <c r="G31" s="433"/>
      <c r="H31" s="433"/>
      <c r="I31" s="433"/>
      <c r="J31" s="433"/>
      <c r="K31" s="433"/>
      <c r="L31" s="433"/>
      <c r="M31" s="434"/>
      <c r="N31" s="301"/>
    </row>
    <row r="32" spans="1:14" ht="15.75" x14ac:dyDescent="0.25">
      <c r="A32" s="28"/>
      <c r="B32" s="38" t="s">
        <v>428</v>
      </c>
      <c r="C32" s="302"/>
      <c r="D32" s="302"/>
      <c r="E32" s="302"/>
      <c r="F32" s="302"/>
      <c r="G32" s="302"/>
      <c r="H32" s="302"/>
      <c r="I32" s="302"/>
      <c r="J32" s="302"/>
      <c r="K32" s="302"/>
      <c r="L32" s="302"/>
      <c r="M32" s="303"/>
      <c r="N32" s="301"/>
    </row>
    <row r="33" spans="1:14" ht="15.75" x14ac:dyDescent="0.25">
      <c r="A33" s="28"/>
      <c r="B33" s="435" t="str">
        <f>IF(F49=0,"",IF(OR(E48="",E53="",E54="",F49=""),"",B29*B31))</f>
        <v/>
      </c>
      <c r="C33" s="436"/>
      <c r="D33" s="436"/>
      <c r="E33" s="436"/>
      <c r="F33" s="436"/>
      <c r="G33" s="436"/>
      <c r="H33" s="436"/>
      <c r="I33" s="436"/>
      <c r="J33" s="436"/>
      <c r="K33" s="436"/>
      <c r="L33" s="436"/>
      <c r="M33" s="437"/>
      <c r="N33" s="301"/>
    </row>
    <row r="34" spans="1:14" ht="15.75" x14ac:dyDescent="0.25">
      <c r="A34" s="28"/>
      <c r="B34" s="305"/>
      <c r="C34" s="305"/>
      <c r="D34" s="305"/>
      <c r="E34" s="305"/>
      <c r="F34" s="305"/>
      <c r="G34" s="305"/>
      <c r="H34" s="305"/>
      <c r="I34" s="305"/>
      <c r="J34" s="305"/>
      <c r="K34" s="305"/>
      <c r="L34" s="305"/>
      <c r="M34" s="305"/>
      <c r="N34" s="301"/>
    </row>
    <row r="35" spans="1:14" ht="21" x14ac:dyDescent="0.35">
      <c r="A35" s="28"/>
      <c r="B35" s="37" t="s">
        <v>429</v>
      </c>
      <c r="C35" s="300"/>
      <c r="D35" s="300"/>
      <c r="E35" s="300"/>
      <c r="F35" s="300"/>
      <c r="G35" s="300"/>
      <c r="H35" s="300"/>
      <c r="I35" s="300"/>
      <c r="J35" s="300"/>
      <c r="K35" s="300"/>
      <c r="L35" s="300"/>
      <c r="M35" s="300"/>
      <c r="N35" s="301"/>
    </row>
    <row r="36" spans="1:14" ht="15.75" x14ac:dyDescent="0.25">
      <c r="A36" s="28"/>
      <c r="B36" s="38" t="s">
        <v>430</v>
      </c>
      <c r="C36" s="302"/>
      <c r="D36" s="302"/>
      <c r="E36" s="302"/>
      <c r="F36" s="302"/>
      <c r="G36" s="303"/>
      <c r="H36" s="38" t="s">
        <v>431</v>
      </c>
      <c r="I36" s="302"/>
      <c r="J36" s="302"/>
      <c r="K36" s="302"/>
      <c r="L36" s="302"/>
      <c r="M36" s="303"/>
      <c r="N36" s="301"/>
    </row>
    <row r="37" spans="1:14" ht="15.75" x14ac:dyDescent="0.25">
      <c r="A37" s="28"/>
      <c r="B37" s="432" t="str">
        <f>IF(E57="","",E57)</f>
        <v/>
      </c>
      <c r="C37" s="433"/>
      <c r="D37" s="433"/>
      <c r="E37" s="433"/>
      <c r="F37" s="433"/>
      <c r="G37" s="434"/>
      <c r="H37" s="432" t="str">
        <f>IF(E58="","",E58)</f>
        <v/>
      </c>
      <c r="I37" s="433"/>
      <c r="J37" s="433"/>
      <c r="K37" s="433"/>
      <c r="L37" s="433"/>
      <c r="M37" s="434"/>
      <c r="N37" s="301"/>
    </row>
    <row r="38" spans="1:14" ht="15.75" x14ac:dyDescent="0.25">
      <c r="A38" s="28"/>
      <c r="B38" s="38" t="s">
        <v>432</v>
      </c>
      <c r="C38" s="302"/>
      <c r="D38" s="302"/>
      <c r="E38" s="302"/>
      <c r="F38" s="302"/>
      <c r="G38" s="302"/>
      <c r="H38" s="302"/>
      <c r="I38" s="302"/>
      <c r="J38" s="302"/>
      <c r="K38" s="302"/>
      <c r="L38" s="302"/>
      <c r="M38" s="303"/>
      <c r="N38" s="301"/>
    </row>
    <row r="39" spans="1:14" ht="15.75" x14ac:dyDescent="0.25">
      <c r="A39" s="28"/>
      <c r="B39" s="432" t="str">
        <f>IF(DATA!F225="","",DATA!F225)</f>
        <v/>
      </c>
      <c r="C39" s="433"/>
      <c r="D39" s="433"/>
      <c r="E39" s="433"/>
      <c r="F39" s="433"/>
      <c r="G39" s="433"/>
      <c r="H39" s="433"/>
      <c r="I39" s="433"/>
      <c r="J39" s="433"/>
      <c r="K39" s="433"/>
      <c r="L39" s="433"/>
      <c r="M39" s="434"/>
      <c r="N39" s="301"/>
    </row>
    <row r="40" spans="1:14" ht="15.75" x14ac:dyDescent="0.25">
      <c r="A40" s="28"/>
      <c r="B40" s="38" t="s">
        <v>433</v>
      </c>
      <c r="C40" s="302"/>
      <c r="D40" s="302"/>
      <c r="E40" s="302"/>
      <c r="F40" s="302"/>
      <c r="G40" s="302"/>
      <c r="H40" s="302"/>
      <c r="I40" s="302"/>
      <c r="J40" s="302"/>
      <c r="K40" s="302"/>
      <c r="L40" s="302"/>
      <c r="M40" s="303"/>
      <c r="N40" s="301"/>
    </row>
    <row r="41" spans="1:14" ht="15.75" x14ac:dyDescent="0.25">
      <c r="A41" s="28"/>
      <c r="B41" s="441" t="str">
        <f>IF(DATA!F226="","",DATA!F226)</f>
        <v/>
      </c>
      <c r="C41" s="442"/>
      <c r="D41" s="442"/>
      <c r="E41" s="442"/>
      <c r="F41" s="442"/>
      <c r="G41" s="442"/>
      <c r="H41" s="442"/>
      <c r="I41" s="442"/>
      <c r="J41" s="442"/>
      <c r="K41" s="442"/>
      <c r="L41" s="442"/>
      <c r="M41" s="443"/>
      <c r="N41" s="301"/>
    </row>
    <row r="42" spans="1:14" ht="15.75" x14ac:dyDescent="0.25">
      <c r="A42" s="28"/>
      <c r="B42" s="38" t="s">
        <v>434</v>
      </c>
      <c r="C42" s="302"/>
      <c r="D42" s="302"/>
      <c r="E42" s="302"/>
      <c r="F42" s="302"/>
      <c r="G42" s="302"/>
      <c r="H42" s="83"/>
      <c r="I42" s="302"/>
      <c r="J42" s="302"/>
      <c r="K42" s="302"/>
      <c r="L42" s="302"/>
      <c r="M42" s="84" t="str">
        <f>IF(E48="","",IF(AND(E61="NO",E62=""),"NO TRAINING LOCATION PROVIDED",""))</f>
        <v/>
      </c>
      <c r="N42" s="301"/>
    </row>
    <row r="43" spans="1:14" ht="15.75" x14ac:dyDescent="0.25">
      <c r="A43" s="28"/>
      <c r="B43" s="318" t="str">
        <f>IF(E61="","",E61)</f>
        <v/>
      </c>
      <c r="C43" s="306"/>
      <c r="D43" s="273"/>
      <c r="E43" s="307" t="str">
        <f>IF(OR(DATA!F56="",DATA!F57="",DATA!F56="YES"),"","TRAINING WILL BE CONDUCTED AT:")</f>
        <v/>
      </c>
      <c r="F43" s="273" t="str">
        <f>IF(E62="","",IF(E61="YES","",E62))</f>
        <v/>
      </c>
      <c r="G43" s="306"/>
      <c r="H43" s="306"/>
      <c r="I43" s="273"/>
      <c r="J43" s="273"/>
      <c r="K43" s="273"/>
      <c r="L43" s="273" t="s">
        <v>541</v>
      </c>
      <c r="M43" s="308"/>
      <c r="N43" s="301"/>
    </row>
    <row r="44" spans="1:14" ht="3" customHeight="1" x14ac:dyDescent="0.25">
      <c r="A44" s="28"/>
      <c r="B44" s="305"/>
      <c r="C44" s="305"/>
      <c r="D44" s="305"/>
      <c r="E44" s="305"/>
      <c r="F44" s="305"/>
      <c r="G44" s="305"/>
      <c r="H44" s="305"/>
      <c r="I44" s="305"/>
      <c r="J44" s="305"/>
      <c r="K44" s="305"/>
      <c r="L44" s="305"/>
      <c r="M44" s="305"/>
      <c r="N44" s="301"/>
    </row>
    <row r="45" spans="1:14" ht="7.9" customHeight="1" x14ac:dyDescent="0.2">
      <c r="A45" s="28"/>
      <c r="B45" s="30"/>
      <c r="C45" s="30"/>
      <c r="D45" s="30"/>
      <c r="E45" s="30"/>
      <c r="F45" s="30"/>
      <c r="G45" s="30"/>
      <c r="H45" s="30"/>
      <c r="I45" s="30"/>
      <c r="J45" s="30"/>
      <c r="K45" s="30"/>
      <c r="L45" s="30"/>
      <c r="M45" s="30"/>
      <c r="N45" s="30"/>
    </row>
    <row r="47" spans="1:14" hidden="1" x14ac:dyDescent="0.2">
      <c r="C47" s="86"/>
      <c r="D47" s="86"/>
      <c r="E47" s="86"/>
      <c r="F47" s="86"/>
      <c r="G47" s="86"/>
      <c r="H47" s="86"/>
      <c r="I47" s="86"/>
      <c r="J47" s="86"/>
      <c r="K47" s="86"/>
      <c r="L47" s="86"/>
      <c r="M47" s="86"/>
    </row>
    <row r="48" spans="1:14" hidden="1" x14ac:dyDescent="0.2">
      <c r="C48" s="242" t="s">
        <v>435</v>
      </c>
      <c r="D48" s="117">
        <v>214</v>
      </c>
      <c r="E48" s="96" t="str">
        <f>IF(VLOOKUP(D48,DATA!$C$2:$F$328,4,FALSE)="","",VLOOKUP(D48,DATA!$C$2:$F$328,4,FALSE))</f>
        <v/>
      </c>
      <c r="F48" s="86"/>
      <c r="G48" s="86"/>
      <c r="H48" s="86"/>
      <c r="I48" s="86"/>
      <c r="J48" s="86"/>
      <c r="K48" s="86"/>
      <c r="L48" s="86"/>
      <c r="M48" s="86"/>
    </row>
    <row r="49" spans="3:13" hidden="1" x14ac:dyDescent="0.2">
      <c r="C49" s="242" t="s">
        <v>436</v>
      </c>
      <c r="D49" s="95">
        <f>D48+1</f>
        <v>215</v>
      </c>
      <c r="E49" s="96" t="str">
        <f>IF(VLOOKUP(D49,DATA!$C$2:$F$328,4,FALSE)="","",VLOOKUP(D49,DATA!$C$2:$F$328,4,FALSE))</f>
        <v/>
      </c>
      <c r="F49" s="111">
        <f>IF(VLOOKUP(D49,DATA!$C$2:$F$328,2,FALSE)="","",VLOOKUP(D49,DATA!$C$2:$F$328,2,FALSE))</f>
        <v>0</v>
      </c>
      <c r="G49" s="86"/>
      <c r="H49" s="86"/>
      <c r="I49" s="86"/>
      <c r="J49" s="86"/>
      <c r="K49" s="86"/>
      <c r="L49" s="86"/>
      <c r="M49" s="86"/>
    </row>
    <row r="50" spans="3:13" hidden="1" x14ac:dyDescent="0.2">
      <c r="C50" s="242" t="s">
        <v>437</v>
      </c>
      <c r="D50" s="95">
        <f t="shared" ref="D50:D62" si="0">D49+1</f>
        <v>216</v>
      </c>
      <c r="E50" s="96" t="str">
        <f>IF(VLOOKUP(D50,DATA!$C$2:$F$328,4,FALSE)="","",VLOOKUP(D50,DATA!$C$2:$F$328,4,FALSE))</f>
        <v/>
      </c>
      <c r="F50" s="86"/>
      <c r="G50" s="86"/>
      <c r="H50" s="86"/>
      <c r="I50" s="86"/>
      <c r="J50" s="86"/>
      <c r="K50" s="86"/>
      <c r="L50" s="86"/>
      <c r="M50" s="86"/>
    </row>
    <row r="51" spans="3:13" hidden="1" x14ac:dyDescent="0.2">
      <c r="C51" s="242" t="s">
        <v>438</v>
      </c>
      <c r="D51" s="95">
        <f t="shared" si="0"/>
        <v>217</v>
      </c>
      <c r="E51" s="96" t="str">
        <f>IF(VLOOKUP(D51,DATA!$C$2:$F$328,4,FALSE)="","",VLOOKUP(D51,DATA!$C$2:$F$328,4,FALSE))</f>
        <v/>
      </c>
      <c r="F51" s="86"/>
      <c r="G51" s="86"/>
      <c r="H51" s="86"/>
      <c r="I51" s="86"/>
      <c r="J51" s="86"/>
      <c r="K51" s="86"/>
      <c r="L51" s="86"/>
      <c r="M51" s="86"/>
    </row>
    <row r="52" spans="3:13" hidden="1" x14ac:dyDescent="0.2">
      <c r="C52" s="242" t="s">
        <v>439</v>
      </c>
      <c r="D52" s="95">
        <f t="shared" si="0"/>
        <v>218</v>
      </c>
      <c r="E52" s="96" t="str">
        <f>IF(VLOOKUP(D52,DATA!$C$2:$F$328,4,FALSE)="","",VLOOKUP(D52,DATA!$C$2:$F$328,4,FALSE))</f>
        <v/>
      </c>
      <c r="F52" s="86"/>
      <c r="G52" s="86"/>
      <c r="H52" s="86"/>
      <c r="I52" s="86"/>
      <c r="J52" s="86"/>
      <c r="K52" s="86"/>
      <c r="L52" s="86"/>
      <c r="M52" s="86"/>
    </row>
    <row r="53" spans="3:13" hidden="1" x14ac:dyDescent="0.2">
      <c r="C53" s="242" t="s">
        <v>440</v>
      </c>
      <c r="D53" s="95">
        <f t="shared" si="0"/>
        <v>219</v>
      </c>
      <c r="E53" s="112" t="str">
        <f>IF(VLOOKUP(D53,DATA!$C$2:$F$328,4,FALSE)="","",VLOOKUP(D53,DATA!$C$2:$F$328,4,FALSE))</f>
        <v/>
      </c>
      <c r="F53" s="86"/>
      <c r="G53" s="86"/>
      <c r="H53" s="86"/>
      <c r="I53" s="86"/>
      <c r="J53" s="86"/>
      <c r="K53" s="86"/>
      <c r="L53" s="86"/>
      <c r="M53" s="86"/>
    </row>
    <row r="54" spans="3:13" hidden="1" x14ac:dyDescent="0.2">
      <c r="C54" s="242" t="s">
        <v>441</v>
      </c>
      <c r="D54" s="95">
        <f t="shared" si="0"/>
        <v>220</v>
      </c>
      <c r="E54" s="113" t="str">
        <f>IF(VLOOKUP(D54,DATA!$C$2:$F$328,4,FALSE)="","",VLOOKUP(D54,DATA!$C$2:$F$328,4,FALSE))</f>
        <v/>
      </c>
      <c r="F54" s="86"/>
      <c r="G54" s="86"/>
      <c r="H54" s="86"/>
      <c r="I54" s="86"/>
      <c r="J54" s="86"/>
      <c r="K54" s="86"/>
      <c r="L54" s="86"/>
      <c r="M54" s="86"/>
    </row>
    <row r="55" spans="3:13" hidden="1" x14ac:dyDescent="0.2">
      <c r="C55" s="242" t="s">
        <v>442</v>
      </c>
      <c r="D55" s="95">
        <f t="shared" si="0"/>
        <v>221</v>
      </c>
      <c r="E55" s="114" t="str">
        <f>IF(VLOOKUP(D55,DATA!$C$2:$F$328,4,FALSE)="","",VLOOKUP(D55,DATA!$C$2:$F$328,4,FALSE))</f>
        <v/>
      </c>
      <c r="F55" s="86"/>
      <c r="G55" s="86"/>
      <c r="H55" s="86"/>
      <c r="I55" s="86"/>
      <c r="J55" s="86"/>
      <c r="K55" s="86"/>
      <c r="L55" s="86"/>
      <c r="M55" s="86"/>
    </row>
    <row r="56" spans="3:13" hidden="1" x14ac:dyDescent="0.2">
      <c r="C56" s="242" t="s">
        <v>443</v>
      </c>
      <c r="D56" s="95">
        <f t="shared" si="0"/>
        <v>222</v>
      </c>
      <c r="E56" s="114" t="str">
        <f>IF(VLOOKUP(D56,DATA!$C$2:$F$328,4,FALSE)="","",VLOOKUP(D56,DATA!$C$2:$F$328,4,FALSE))</f>
        <v/>
      </c>
      <c r="F56" s="86"/>
      <c r="G56" s="86"/>
      <c r="H56" s="86"/>
      <c r="I56" s="86"/>
      <c r="J56" s="86"/>
      <c r="K56" s="86"/>
      <c r="L56" s="86"/>
      <c r="M56" s="86"/>
    </row>
    <row r="57" spans="3:13" hidden="1" x14ac:dyDescent="0.2">
      <c r="C57" s="242" t="s">
        <v>444</v>
      </c>
      <c r="D57" s="95">
        <f t="shared" si="0"/>
        <v>223</v>
      </c>
      <c r="E57" s="96" t="str">
        <f>IF(VLOOKUP(D57,DATA!$C$2:$F$328,4,FALSE)="","",VLOOKUP(D57,DATA!$C$2:$F$328,4,FALSE))</f>
        <v/>
      </c>
      <c r="F57" s="86"/>
      <c r="G57" s="86"/>
      <c r="H57" s="86"/>
      <c r="I57" s="86"/>
      <c r="J57" s="86"/>
      <c r="K57" s="86"/>
      <c r="L57" s="86"/>
      <c r="M57" s="86"/>
    </row>
    <row r="58" spans="3:13" hidden="1" x14ac:dyDescent="0.2">
      <c r="C58" s="242" t="s">
        <v>445</v>
      </c>
      <c r="D58" s="95">
        <f t="shared" si="0"/>
        <v>224</v>
      </c>
      <c r="E58" s="96" t="str">
        <f>IF(VLOOKUP(D58,DATA!$C$2:$F$328,4,FALSE)="","",VLOOKUP(D58,DATA!$C$2:$F$328,4,FALSE))</f>
        <v/>
      </c>
      <c r="F58" s="86"/>
      <c r="G58" s="86"/>
      <c r="H58" s="86"/>
      <c r="I58" s="86"/>
      <c r="J58" s="86"/>
      <c r="K58" s="86"/>
      <c r="L58" s="86"/>
      <c r="M58" s="86"/>
    </row>
    <row r="59" spans="3:13" hidden="1" x14ac:dyDescent="0.2">
      <c r="C59" s="242" t="s">
        <v>446</v>
      </c>
      <c r="D59" s="95">
        <f t="shared" si="0"/>
        <v>225</v>
      </c>
      <c r="E59" s="96" t="str">
        <f>IF(VLOOKUP(D59,DATA!$C$2:$F$328,4,FALSE)="","",VLOOKUP(D59,DATA!$C$2:$F$328,4,FALSE))</f>
        <v/>
      </c>
      <c r="F59" s="86"/>
      <c r="G59" s="86"/>
      <c r="H59" s="86"/>
      <c r="I59" s="86"/>
      <c r="J59" s="86"/>
      <c r="K59" s="86"/>
      <c r="L59" s="86"/>
      <c r="M59" s="86"/>
    </row>
    <row r="60" spans="3:13" hidden="1" x14ac:dyDescent="0.2">
      <c r="C60" s="242" t="s">
        <v>447</v>
      </c>
      <c r="D60" s="95">
        <f t="shared" si="0"/>
        <v>226</v>
      </c>
      <c r="E60" s="115" t="str">
        <f>IF(VLOOKUP(D60,DATA!$C$2:$F$328,4,FALSE)="","",VLOOKUP(D60,DATA!$C$2:$F$328,4,FALSE))</f>
        <v/>
      </c>
      <c r="F60" s="86"/>
      <c r="G60" s="86"/>
      <c r="H60" s="86"/>
      <c r="I60" s="86"/>
      <c r="J60" s="86"/>
      <c r="K60" s="86"/>
      <c r="L60" s="86"/>
      <c r="M60" s="86"/>
    </row>
    <row r="61" spans="3:13" hidden="1" x14ac:dyDescent="0.2">
      <c r="C61" s="242" t="s">
        <v>448</v>
      </c>
      <c r="D61" s="95">
        <f t="shared" si="0"/>
        <v>227</v>
      </c>
      <c r="E61" s="96" t="str">
        <f>IF(VLOOKUP(D61,DATA!$C$2:$F$328,4,FALSE)="","",VLOOKUP(D61,DATA!$C$2:$F$328,4,FALSE))</f>
        <v/>
      </c>
      <c r="F61" s="86"/>
      <c r="G61" s="86"/>
      <c r="H61" s="86"/>
      <c r="I61" s="86"/>
      <c r="J61" s="86"/>
      <c r="K61" s="86"/>
      <c r="L61" s="86"/>
      <c r="M61" s="86"/>
    </row>
    <row r="62" spans="3:13" hidden="1" x14ac:dyDescent="0.2">
      <c r="C62" s="242" t="s">
        <v>449</v>
      </c>
      <c r="D62" s="95">
        <f t="shared" si="0"/>
        <v>228</v>
      </c>
      <c r="E62" s="96" t="str">
        <f>IF(VLOOKUP(D62,DATA!$C$2:$F$328,4,FALSE)="","",VLOOKUP(D62,DATA!$C$2:$F$328,4,FALSE))</f>
        <v/>
      </c>
      <c r="F62" s="86"/>
      <c r="G62" s="86"/>
      <c r="H62" s="86"/>
      <c r="I62" s="86"/>
      <c r="J62" s="86"/>
      <c r="K62" s="86"/>
      <c r="L62" s="86"/>
      <c r="M62" s="86"/>
    </row>
    <row r="63" spans="3:13" hidden="1" x14ac:dyDescent="0.2">
      <c r="C63" s="242"/>
      <c r="D63" s="116"/>
      <c r="E63" s="86"/>
      <c r="F63" s="86"/>
      <c r="G63" s="86"/>
      <c r="H63" s="86"/>
      <c r="I63" s="86"/>
      <c r="J63" s="86"/>
      <c r="K63" s="86"/>
      <c r="L63" s="86"/>
      <c r="M63" s="86"/>
    </row>
    <row r="64" spans="3:13" hidden="1" x14ac:dyDescent="0.2">
      <c r="D64" s="91"/>
    </row>
    <row r="65" spans="4:4" hidden="1" x14ac:dyDescent="0.2">
      <c r="D65" s="91"/>
    </row>
    <row r="66" spans="4:4" hidden="1" x14ac:dyDescent="0.2">
      <c r="D66" s="91"/>
    </row>
    <row r="67" spans="4:4" hidden="1" x14ac:dyDescent="0.2">
      <c r="D67" s="91"/>
    </row>
    <row r="68" spans="4:4" hidden="1" x14ac:dyDescent="0.2">
      <c r="D68" s="91"/>
    </row>
    <row r="69" spans="4:4" hidden="1" x14ac:dyDescent="0.2">
      <c r="D69" s="91"/>
    </row>
    <row r="70" spans="4:4" hidden="1" x14ac:dyDescent="0.2">
      <c r="D70" s="91"/>
    </row>
    <row r="71" spans="4:4" hidden="1" x14ac:dyDescent="0.2">
      <c r="D71" s="91"/>
    </row>
    <row r="72" spans="4:4" hidden="1" x14ac:dyDescent="0.2">
      <c r="D72" s="91"/>
    </row>
    <row r="73" spans="4:4" hidden="1" x14ac:dyDescent="0.2">
      <c r="D73" s="91"/>
    </row>
    <row r="74" spans="4:4" hidden="1" x14ac:dyDescent="0.2">
      <c r="D74" s="91"/>
    </row>
    <row r="75" spans="4:4" hidden="1" x14ac:dyDescent="0.2">
      <c r="D75" s="91"/>
    </row>
    <row r="76" spans="4:4" hidden="1" x14ac:dyDescent="0.2">
      <c r="D76" s="91"/>
    </row>
    <row r="77" spans="4:4" hidden="1" x14ac:dyDescent="0.2">
      <c r="D77" s="91"/>
    </row>
  </sheetData>
  <sheetProtection algorithmName="SHA-512" hashValue="1LT8Fa+VlFN/pmbSh/ZKpjplHhWLuntiNBsTJjWc8fwi0trxt4gWUDFTnyGb5SRxSbRXTHAUccs21jf2/Gqngw==" saltValue="f2QJuYBV1onq4PQrP5z87A==" spinCount="100000" sheet="1" selectLockedCells="1"/>
  <customSheetViews>
    <customSheetView guid="{99C5DC5D-4FA6-4759-9524-D1D8E5F6D462}" scale="64" fitToPage="1" hiddenRows="1" hiddenColumns="1" topLeftCell="A25">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54"/>
  <sheetViews>
    <sheetView zoomScaleNormal="100" workbookViewId="0">
      <selection activeCell="B2" sqref="B2:AH2"/>
    </sheetView>
  </sheetViews>
  <sheetFormatPr defaultColWidth="0" defaultRowHeight="12.75" zeroHeight="1" x14ac:dyDescent="0.2"/>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25">
      <c r="A2" s="265"/>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28"/>
    </row>
    <row r="3" spans="1:35" ht="15.75" x14ac:dyDescent="0.25">
      <c r="A3" s="28"/>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28"/>
    </row>
    <row r="4" spans="1:35" ht="4.9000000000000004" customHeight="1" x14ac:dyDescent="0.2">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25">
      <c r="A5" s="28"/>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28"/>
    </row>
    <row r="6" spans="1:35" ht="15.75" x14ac:dyDescent="0.25">
      <c r="A6" s="28"/>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28"/>
    </row>
    <row r="7" spans="1:35" ht="15.75" x14ac:dyDescent="0.25">
      <c r="A7" s="28"/>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28"/>
    </row>
    <row r="8" spans="1:35" x14ac:dyDescent="0.2">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25">
      <c r="A9" s="28"/>
      <c r="B9" s="43" t="s">
        <v>450</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2">
      <c r="A10" s="28"/>
      <c r="B10" s="44" t="s">
        <v>451</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2">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25">
      <c r="A12" s="28"/>
      <c r="B12" s="45" t="s">
        <v>452</v>
      </c>
      <c r="C12" s="40"/>
      <c r="D12" s="40"/>
      <c r="E12" s="40"/>
      <c r="F12" s="444" t="str">
        <f>IF(Z47="","",Z47)</f>
        <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0"/>
      <c r="AI12" s="28"/>
    </row>
    <row r="13" spans="1:35" x14ac:dyDescent="0.2">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2">
      <c r="A14" s="28"/>
      <c r="B14" s="40"/>
      <c r="C14" s="40" t="s">
        <v>453</v>
      </c>
      <c r="D14" s="40" t="s">
        <v>454</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2">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2">
      <c r="A16" s="28"/>
      <c r="B16" s="40"/>
      <c r="C16" s="40"/>
      <c r="D16" s="40" t="s">
        <v>455</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2">
      <c r="A17" s="28"/>
      <c r="B17" s="40"/>
      <c r="C17" s="40"/>
      <c r="D17" s="40" t="s">
        <v>456</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2">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2">
      <c r="A19" s="28"/>
      <c r="B19" s="40"/>
      <c r="C19" s="40" t="s">
        <v>457</v>
      </c>
      <c r="D19" s="40" t="s">
        <v>458</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2">
      <c r="A20" s="28"/>
      <c r="B20" s="40"/>
      <c r="C20" s="40"/>
      <c r="D20" s="97" t="s">
        <v>459</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2">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2">
      <c r="A22" s="28"/>
      <c r="B22" s="40"/>
      <c r="C22" s="40"/>
      <c r="D22" s="97" t="s">
        <v>460</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2">
      <c r="A23" s="28"/>
      <c r="B23" s="40"/>
      <c r="C23" s="40"/>
      <c r="D23" s="97" t="s">
        <v>461</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2">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2">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2">
      <c r="A26" s="28"/>
      <c r="B26" s="40"/>
      <c r="C26" s="40"/>
      <c r="D26" s="40" t="s">
        <v>462</v>
      </c>
      <c r="E26" s="40"/>
      <c r="F26" s="40"/>
      <c r="G26" s="40"/>
      <c r="H26" s="40"/>
      <c r="I26" s="40"/>
      <c r="J26" s="40"/>
      <c r="K26" s="40"/>
      <c r="L26" s="40"/>
      <c r="M26" s="40"/>
      <c r="N26" s="40"/>
      <c r="O26" s="40"/>
      <c r="P26" s="444" t="str">
        <f>IF(Z51="","",Z51)</f>
        <v/>
      </c>
      <c r="Q26" s="444"/>
      <c r="R26" s="444"/>
      <c r="S26" s="444"/>
      <c r="T26" s="444"/>
      <c r="U26" s="444"/>
      <c r="V26" s="444"/>
      <c r="W26" s="444"/>
      <c r="X26" s="444"/>
      <c r="Y26" s="444"/>
      <c r="Z26" s="444"/>
      <c r="AA26" s="444"/>
      <c r="AB26" s="444"/>
      <c r="AC26" s="444"/>
      <c r="AD26" s="444"/>
      <c r="AE26" s="444"/>
      <c r="AF26" s="444"/>
      <c r="AG26" s="46"/>
      <c r="AH26" s="40"/>
      <c r="AI26" s="28"/>
    </row>
    <row r="27" spans="1:35" x14ac:dyDescent="0.2">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2">
      <c r="A28" s="28"/>
      <c r="B28" s="40"/>
      <c r="C28" s="40"/>
      <c r="D28" s="40" t="s">
        <v>463</v>
      </c>
      <c r="E28" s="40"/>
      <c r="F28" s="40"/>
      <c r="G28" s="40"/>
      <c r="H28" s="40"/>
      <c r="I28" s="40"/>
      <c r="J28" s="40"/>
      <c r="K28" s="40"/>
      <c r="L28" s="40"/>
      <c r="M28" s="40"/>
      <c r="N28" s="40"/>
      <c r="O28" s="40"/>
      <c r="P28" s="444" t="str">
        <f>IF(Z52="","",Z52)</f>
        <v/>
      </c>
      <c r="Q28" s="444"/>
      <c r="R28" s="444"/>
      <c r="S28" s="444"/>
      <c r="T28" s="444"/>
      <c r="U28" s="444"/>
      <c r="V28" s="444"/>
      <c r="W28" s="444"/>
      <c r="X28" s="444"/>
      <c r="Y28" s="444"/>
      <c r="Z28" s="444"/>
      <c r="AA28" s="444"/>
      <c r="AB28" s="444"/>
      <c r="AC28" s="444"/>
      <c r="AD28" s="444"/>
      <c r="AE28" s="444"/>
      <c r="AF28" s="444"/>
      <c r="AG28" s="40"/>
      <c r="AH28" s="40"/>
      <c r="AI28" s="28"/>
    </row>
    <row r="29" spans="1:35" x14ac:dyDescent="0.2">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2">
      <c r="A30" s="28"/>
      <c r="B30" s="40"/>
      <c r="C30" s="40"/>
      <c r="D30" s="40" t="s">
        <v>464</v>
      </c>
      <c r="E30" s="40"/>
      <c r="F30" s="40"/>
      <c r="G30" s="40"/>
      <c r="H30" s="40"/>
      <c r="I30" s="40"/>
      <c r="J30" s="40"/>
      <c r="K30" s="40"/>
      <c r="L30" s="40"/>
      <c r="M30" s="40"/>
      <c r="N30" s="40"/>
      <c r="O30" s="40"/>
      <c r="P30" s="40"/>
      <c r="Q30" s="40"/>
      <c r="R30" s="40"/>
      <c r="S30" s="40"/>
      <c r="T30" s="444" t="str">
        <f>IF(Z53="","",Z53)</f>
        <v/>
      </c>
      <c r="U30" s="444"/>
      <c r="V30" s="444"/>
      <c r="W30" s="444"/>
      <c r="X30" s="444"/>
      <c r="Y30" s="444"/>
      <c r="Z30" s="444"/>
      <c r="AA30" s="444"/>
      <c r="AB30" s="444"/>
      <c r="AC30" s="444"/>
      <c r="AD30" s="444"/>
      <c r="AE30" s="444"/>
      <c r="AF30" s="444"/>
      <c r="AG30" s="40"/>
      <c r="AH30" s="40"/>
      <c r="AI30" s="28"/>
    </row>
    <row r="31" spans="1:35" x14ac:dyDescent="0.2">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2">
      <c r="A32" s="28"/>
      <c r="B32" s="40"/>
      <c r="C32" s="40"/>
      <c r="D32" s="40" t="s">
        <v>465</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2">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2">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25">
      <c r="A35" s="28"/>
      <c r="B35" s="43" t="s">
        <v>466</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2">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2">
      <c r="A37" s="28"/>
      <c r="B37" s="40"/>
      <c r="C37" s="40" t="s">
        <v>453</v>
      </c>
      <c r="D37" s="40" t="s">
        <v>467</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2">
      <c r="A38" s="28"/>
      <c r="B38" s="40"/>
      <c r="C38" s="40"/>
      <c r="D38" s="40" t="s">
        <v>468</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2">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2">
      <c r="A40" s="28"/>
      <c r="B40" s="40"/>
      <c r="C40" s="40"/>
      <c r="D40" s="40" t="s">
        <v>469</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2">
      <c r="A41" s="28"/>
      <c r="B41" s="40"/>
      <c r="C41" s="40"/>
      <c r="D41" s="40" t="s">
        <v>470</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2">
      <c r="A42" s="28"/>
      <c r="B42" s="40"/>
      <c r="C42" s="40"/>
      <c r="D42" s="40" t="s">
        <v>471</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2">
      <c r="A43" s="28"/>
      <c r="B43" s="40"/>
      <c r="C43" s="40"/>
      <c r="D43" s="40" t="s">
        <v>472</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2">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2">
      <c r="D47" s="86"/>
      <c r="E47" s="86"/>
      <c r="F47" s="86"/>
      <c r="G47" s="86"/>
      <c r="H47" s="86"/>
      <c r="I47" s="86"/>
      <c r="J47" s="86"/>
      <c r="K47" s="95"/>
      <c r="L47" s="86"/>
      <c r="M47" s="86"/>
      <c r="N47" s="86"/>
      <c r="O47" s="96"/>
      <c r="P47" s="86"/>
      <c r="Q47" s="86"/>
      <c r="R47" s="86"/>
      <c r="V47" s="295" t="s">
        <v>473</v>
      </c>
      <c r="W47" s="243"/>
      <c r="X47" s="229">
        <f>'JOB TITLE (4)'!D48</f>
        <v>214</v>
      </c>
      <c r="Y47" s="230"/>
      <c r="Z47" s="230" t="str">
        <f>IF(VLOOKUP(X47,DATA!$C$2:$F$328,4,FALSE)="","",(VLOOKUP(X47,DATA!$C$2:$F$328,4,FALSE)))</f>
        <v/>
      </c>
      <c r="AA47" s="230"/>
      <c r="AB47" s="243"/>
      <c r="AC47" s="243"/>
      <c r="AD47" s="243"/>
      <c r="AE47" s="243"/>
    </row>
    <row r="48" spans="1:35" hidden="1" x14ac:dyDescent="0.2">
      <c r="D48" s="86"/>
      <c r="E48" s="86"/>
      <c r="F48" s="86"/>
      <c r="G48" s="86"/>
      <c r="H48" s="86"/>
      <c r="I48" s="86"/>
      <c r="J48" s="86"/>
      <c r="K48" s="95"/>
      <c r="L48" s="86"/>
      <c r="M48" s="86"/>
      <c r="N48" s="86"/>
      <c r="O48" s="96"/>
      <c r="P48" s="86"/>
      <c r="Q48" s="86"/>
      <c r="R48" s="86"/>
      <c r="V48" s="295"/>
      <c r="W48" s="243"/>
      <c r="X48" s="231"/>
      <c r="Y48" s="230"/>
      <c r="Z48" s="230"/>
      <c r="AA48" s="230"/>
      <c r="AB48" s="243"/>
      <c r="AC48" s="243"/>
      <c r="AD48" s="243"/>
      <c r="AE48" s="243"/>
    </row>
    <row r="49" spans="22:31" hidden="1" x14ac:dyDescent="0.2">
      <c r="V49" s="295" t="s">
        <v>127</v>
      </c>
      <c r="W49" s="243"/>
      <c r="X49" s="231">
        <f>X47+51</f>
        <v>265</v>
      </c>
      <c r="Y49" s="230"/>
      <c r="Z49" s="230" t="str">
        <f>IF(VLOOKUP(X49,DATA!$C$2:$F$328,4,FALSE)="","",(VLOOKUP(X49,DATA!$C$2:$F$328,4,FALSE)))</f>
        <v/>
      </c>
      <c r="AA49" s="230"/>
      <c r="AB49" s="243"/>
      <c r="AC49" s="243"/>
      <c r="AD49" s="243"/>
      <c r="AE49" s="243"/>
    </row>
    <row r="50" spans="22:31" hidden="1" x14ac:dyDescent="0.2">
      <c r="V50" s="295" t="s">
        <v>474</v>
      </c>
      <c r="W50" s="243"/>
      <c r="X50" s="231">
        <f>X49+1</f>
        <v>266</v>
      </c>
      <c r="Y50" s="230"/>
      <c r="Z50" s="230" t="str">
        <f>IF(VLOOKUP(X50,DATA!$C$2:$F$328,4,FALSE)="","",(VLOOKUP(X50,DATA!$C$2:$F$328,4,FALSE)))</f>
        <v/>
      </c>
      <c r="AA50" s="230"/>
      <c r="AB50" s="243"/>
      <c r="AC50" s="243"/>
      <c r="AD50" s="243"/>
      <c r="AE50" s="243"/>
    </row>
    <row r="51" spans="22:31" hidden="1" x14ac:dyDescent="0.2">
      <c r="V51" s="295" t="s">
        <v>129</v>
      </c>
      <c r="W51" s="243"/>
      <c r="X51" s="231">
        <f>X50+1</f>
        <v>267</v>
      </c>
      <c r="Y51" s="230"/>
      <c r="Z51" s="230" t="str">
        <f>IF(VLOOKUP(X51,DATA!$C$2:$F$328,4,FALSE)="","",(VLOOKUP(X51,DATA!$C$2:$F$328,4,FALSE)))</f>
        <v/>
      </c>
      <c r="AA51" s="230"/>
      <c r="AB51" s="243"/>
      <c r="AC51" s="243"/>
      <c r="AD51" s="243"/>
      <c r="AE51" s="243"/>
    </row>
    <row r="52" spans="22:31" hidden="1" x14ac:dyDescent="0.2">
      <c r="V52" s="295" t="s">
        <v>130</v>
      </c>
      <c r="W52" s="243"/>
      <c r="X52" s="231">
        <f>X51+1</f>
        <v>268</v>
      </c>
      <c r="Y52" s="230"/>
      <c r="Z52" s="230" t="str">
        <f>IF(VLOOKUP(X52,DATA!$C$2:$F$328,4,FALSE)="","",(VLOOKUP(X52,DATA!$C$2:$F$328,4,FALSE)))</f>
        <v/>
      </c>
      <c r="AA52" s="230"/>
      <c r="AB52" s="243"/>
      <c r="AC52" s="243"/>
      <c r="AD52" s="243"/>
      <c r="AE52" s="243"/>
    </row>
    <row r="53" spans="22:31" hidden="1" x14ac:dyDescent="0.2">
      <c r="V53" s="295" t="s">
        <v>131</v>
      </c>
      <c r="W53" s="243"/>
      <c r="X53" s="231">
        <f>X52+1</f>
        <v>269</v>
      </c>
      <c r="Y53" s="230"/>
      <c r="Z53" s="230" t="str">
        <f>IF(VLOOKUP(X53,DATA!$C$2:$F$328,4,FALSE)="","",(VLOOKUP(X53,DATA!$C$2:$F$328,4,FALSE)))</f>
        <v/>
      </c>
      <c r="AA53" s="230"/>
      <c r="AB53" s="243"/>
      <c r="AC53" s="243"/>
      <c r="AD53" s="243"/>
      <c r="AE53" s="243"/>
    </row>
    <row r="54" spans="22:31" hidden="1" x14ac:dyDescent="0.2">
      <c r="V54" s="295" t="s">
        <v>475</v>
      </c>
      <c r="W54" s="243"/>
      <c r="X54" s="231">
        <f>X53+1</f>
        <v>270</v>
      </c>
      <c r="Y54" s="230"/>
      <c r="Z54" s="230" t="str">
        <f>IF(VLOOKUP(X54,DATA!$C$2:$F$328,4,FALSE)="","",(VLOOKUP(X54,DATA!$C$2:$F$328,4,FALSE)))</f>
        <v/>
      </c>
      <c r="AA54" s="230"/>
      <c r="AB54" s="243"/>
      <c r="AC54" s="243"/>
      <c r="AD54" s="243"/>
      <c r="AE54" s="243"/>
    </row>
  </sheetData>
  <sheetProtection algorithmName="SHA-512" hashValue="INErsiOo4quzEGk9eYAGgmEcC2c7p1hMGsZLYb5yJkhofpK0WPPI9CZn/wrzD5gdxw5A7ftohIyUazksEb+Pjw==" saltValue="njhgooRf1Oonfr/yLj2O5Q==" spinCount="100000" sheet="1" selectLockedCells="1"/>
  <customSheetViews>
    <customSheetView guid="{99C5DC5D-4FA6-4759-9524-D1D8E5F6D462}" hiddenRows="1" hiddenColumns="1" topLeftCell="A43">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19">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19">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A93"/>
  <sheetViews>
    <sheetView zoomScale="85" zoomScaleNormal="85" zoomScaleSheetLayoutView="70" workbookViewId="0">
      <selection activeCell="B20" sqref="B20:F20"/>
    </sheetView>
  </sheetViews>
  <sheetFormatPr defaultColWidth="0" defaultRowHeight="12.75" customHeight="1" zeroHeight="1" x14ac:dyDescent="0.2"/>
  <cols>
    <col min="1" max="1" width="1.7109375" customWidth="1"/>
    <col min="2" max="2" width="3.28515625" customWidth="1"/>
    <col min="3" max="26" width="8.28515625" customWidth="1"/>
    <col min="27" max="27" width="1.7109375" customWidth="1"/>
    <col min="28" max="16384" width="9.140625" hidden="1"/>
  </cols>
  <sheetData>
    <row r="1" spans="1:27" ht="13.5" thickBot="1" x14ac:dyDescent="0.2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4">
      <c r="A2" s="265"/>
      <c r="B2" s="511" t="str">
        <f>ENTITY!A2</f>
        <v>Chicago Cook Workforce Partnership</v>
      </c>
      <c r="C2" s="511"/>
      <c r="D2" s="511"/>
      <c r="E2" s="511"/>
      <c r="F2" s="511"/>
      <c r="G2" s="511"/>
      <c r="H2" s="511"/>
      <c r="I2" s="511"/>
      <c r="J2" s="511"/>
      <c r="K2" s="511"/>
      <c r="L2" s="511"/>
      <c r="M2" s="511"/>
      <c r="N2" s="511"/>
      <c r="O2" s="511"/>
      <c r="P2" s="511"/>
      <c r="Q2" s="511"/>
      <c r="R2" s="511"/>
      <c r="S2" s="511"/>
      <c r="T2" s="511"/>
      <c r="U2" s="511"/>
      <c r="V2" s="511"/>
      <c r="W2" s="511"/>
      <c r="X2" s="511"/>
      <c r="Y2" s="511"/>
      <c r="Z2" s="511"/>
      <c r="AA2" s="81"/>
    </row>
    <row r="3" spans="1:27" ht="22.5" thickTop="1" thickBot="1" x14ac:dyDescent="0.4">
      <c r="A3" s="28"/>
      <c r="B3" s="511" t="s">
        <v>171</v>
      </c>
      <c r="C3" s="511"/>
      <c r="D3" s="511"/>
      <c r="E3" s="511"/>
      <c r="F3" s="511"/>
      <c r="G3" s="511"/>
      <c r="H3" s="511"/>
      <c r="I3" s="511"/>
      <c r="J3" s="511"/>
      <c r="K3" s="511"/>
      <c r="L3" s="511"/>
      <c r="M3" s="511"/>
      <c r="N3" s="511"/>
      <c r="O3" s="511"/>
      <c r="P3" s="511"/>
      <c r="Q3" s="511"/>
      <c r="R3" s="511"/>
      <c r="S3" s="511"/>
      <c r="T3" s="511"/>
      <c r="U3" s="511"/>
      <c r="V3" s="511"/>
      <c r="W3" s="511"/>
      <c r="X3" s="511"/>
      <c r="Y3" s="511"/>
      <c r="Z3" s="511"/>
      <c r="AA3" s="81"/>
    </row>
    <row r="4" spans="1:27" ht="5.25" customHeight="1" thickTop="1" thickBot="1" x14ac:dyDescent="0.4">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2.5" thickTop="1" thickBot="1" x14ac:dyDescent="0.4">
      <c r="A5" s="28"/>
      <c r="B5" s="511" t="str">
        <f>IF(DATA!$F$5="","LWIA 7 Broker: ______________________","LWIA 7 OJT Broker: "&amp;DATA!$F$5)</f>
        <v>LWIA 7 Broker: ______________________</v>
      </c>
      <c r="C5" s="511"/>
      <c r="D5" s="511"/>
      <c r="E5" s="511"/>
      <c r="F5" s="511"/>
      <c r="G5" s="511"/>
      <c r="H5" s="511"/>
      <c r="I5" s="511"/>
      <c r="J5" s="511"/>
      <c r="K5" s="511"/>
      <c r="L5" s="511"/>
      <c r="M5" s="511"/>
      <c r="N5" s="511"/>
      <c r="O5" s="511"/>
      <c r="P5" s="511"/>
      <c r="Q5" s="511"/>
      <c r="R5" s="511"/>
      <c r="S5" s="511"/>
      <c r="T5" s="511"/>
      <c r="U5" s="511"/>
      <c r="V5" s="511"/>
      <c r="W5" s="511"/>
      <c r="X5" s="511"/>
      <c r="Y5" s="511"/>
      <c r="Z5" s="511"/>
      <c r="AA5" s="81"/>
    </row>
    <row r="6" spans="1:27" ht="22.5" thickTop="1" thickBot="1" x14ac:dyDescent="0.4">
      <c r="A6" s="28"/>
      <c r="B6" s="511" t="str">
        <f>IF(DATA!F2="","Employer Agreement # _______________________","Employer Agreement # "&amp;IF(DATA!$F$2="","",RIGHT(DATA!$F$3,2)&amp;"-"&amp;UPPER(DATA!$F$4)&amp;"-"&amp;DATA!$F$2))</f>
        <v>Employer Agreement # _______________________</v>
      </c>
      <c r="C6" s="511"/>
      <c r="D6" s="511"/>
      <c r="E6" s="511"/>
      <c r="F6" s="511"/>
      <c r="G6" s="511"/>
      <c r="H6" s="511"/>
      <c r="I6" s="511"/>
      <c r="J6" s="511"/>
      <c r="K6" s="511"/>
      <c r="L6" s="511"/>
      <c r="M6" s="511"/>
      <c r="N6" s="511"/>
      <c r="O6" s="511"/>
      <c r="P6" s="511"/>
      <c r="Q6" s="511"/>
      <c r="R6" s="511"/>
      <c r="S6" s="511"/>
      <c r="T6" s="511"/>
      <c r="U6" s="511"/>
      <c r="V6" s="511"/>
      <c r="W6" s="511"/>
      <c r="X6" s="511"/>
      <c r="Y6" s="511"/>
      <c r="Z6" s="511"/>
      <c r="AA6" s="81"/>
    </row>
    <row r="7" spans="1:27" ht="9.9499999999999993" customHeight="1" thickTop="1" thickBot="1" x14ac:dyDescent="0.4">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4">
      <c r="A8" s="28"/>
      <c r="B8" s="285" t="s">
        <v>476</v>
      </c>
      <c r="C8" s="122"/>
      <c r="D8" s="122"/>
      <c r="E8" s="122"/>
      <c r="F8" s="123"/>
      <c r="G8" s="123"/>
      <c r="H8" s="123"/>
      <c r="I8" s="123"/>
      <c r="J8" s="123"/>
      <c r="L8" s="124" t="s">
        <v>477</v>
      </c>
      <c r="M8" s="607" t="str">
        <f>IF(DATA!F214="","",DATA!F215)</f>
        <v/>
      </c>
      <c r="N8" s="608"/>
      <c r="O8" s="608"/>
      <c r="P8" s="608"/>
      <c r="Q8" s="608"/>
      <c r="R8" s="609"/>
      <c r="S8" s="310"/>
      <c r="T8" s="124" t="s">
        <v>478</v>
      </c>
      <c r="U8" s="535" t="str">
        <f>IF(L42="","",L42)</f>
        <v/>
      </c>
      <c r="V8" s="536"/>
      <c r="W8" s="536"/>
      <c r="X8" s="536"/>
      <c r="Y8" s="536"/>
      <c r="Z8" s="537"/>
      <c r="AA8" s="55"/>
    </row>
    <row r="9" spans="1:27" ht="5.25" customHeight="1" thickTop="1" thickBot="1" x14ac:dyDescent="0.4">
      <c r="A9" s="28"/>
      <c r="B9" s="125"/>
      <c r="C9" s="125"/>
      <c r="D9" s="126"/>
      <c r="E9" s="126"/>
      <c r="F9" s="127"/>
      <c r="G9" s="127"/>
      <c r="H9" s="127"/>
      <c r="I9" s="127"/>
      <c r="J9" s="127"/>
      <c r="K9" s="127"/>
      <c r="L9" s="127"/>
      <c r="M9" s="274"/>
      <c r="N9" s="274"/>
      <c r="O9" s="274"/>
      <c r="P9" s="274"/>
      <c r="Q9" s="274"/>
      <c r="R9" s="274"/>
      <c r="S9" s="538"/>
      <c r="T9" s="539"/>
      <c r="U9" s="539"/>
      <c r="V9" s="539"/>
      <c r="W9" s="539"/>
      <c r="X9" s="539"/>
      <c r="Y9" s="539"/>
      <c r="Z9" s="540"/>
      <c r="AA9" s="193"/>
    </row>
    <row r="10" spans="1:27" ht="24" thickTop="1" x14ac:dyDescent="0.2">
      <c r="A10" s="28"/>
      <c r="B10" s="541" t="s">
        <v>479</v>
      </c>
      <c r="C10" s="475"/>
      <c r="D10" s="475"/>
      <c r="E10" s="475"/>
      <c r="F10" s="475"/>
      <c r="G10" s="475"/>
      <c r="H10" s="475"/>
      <c r="I10" s="475"/>
      <c r="J10" s="475"/>
      <c r="K10" s="475"/>
      <c r="L10" s="475"/>
      <c r="M10" s="475"/>
      <c r="N10" s="542"/>
      <c r="O10" s="474" t="s">
        <v>480</v>
      </c>
      <c r="P10" s="475"/>
      <c r="Q10" s="475"/>
      <c r="R10" s="475"/>
      <c r="S10" s="475"/>
      <c r="T10" s="475"/>
      <c r="U10" s="475"/>
      <c r="V10" s="475"/>
      <c r="W10" s="475"/>
      <c r="X10" s="475"/>
      <c r="Y10" s="475"/>
      <c r="Z10" s="476"/>
      <c r="AA10" s="82"/>
    </row>
    <row r="11" spans="1:27" ht="15.75" x14ac:dyDescent="0.25">
      <c r="A11" s="28"/>
      <c r="B11" s="543" t="s">
        <v>481</v>
      </c>
      <c r="C11" s="544"/>
      <c r="D11" s="545"/>
      <c r="E11" s="469" t="str">
        <f>IF(DATA!F5="","",DATA!F5)</f>
        <v/>
      </c>
      <c r="F11" s="470"/>
      <c r="G11" s="470"/>
      <c r="H11" s="470"/>
      <c r="I11" s="470"/>
      <c r="J11" s="470"/>
      <c r="K11" s="470"/>
      <c r="L11" s="470"/>
      <c r="M11" s="470"/>
      <c r="N11" s="471"/>
      <c r="O11" s="472" t="s">
        <v>481</v>
      </c>
      <c r="P11" s="473"/>
      <c r="Q11" s="469" t="str">
        <f>IF(DATA!F15="","",DATA!F15)</f>
        <v/>
      </c>
      <c r="R11" s="470"/>
      <c r="S11" s="470"/>
      <c r="T11" s="470"/>
      <c r="U11" s="470"/>
      <c r="V11" s="470"/>
      <c r="W11" s="470"/>
      <c r="X11" s="470"/>
      <c r="Y11" s="470"/>
      <c r="Z11" s="546"/>
      <c r="AA11" s="56"/>
    </row>
    <row r="12" spans="1:27" x14ac:dyDescent="0.2">
      <c r="A12" s="28"/>
      <c r="B12" s="480" t="s">
        <v>482</v>
      </c>
      <c r="C12" s="481"/>
      <c r="D12" s="482"/>
      <c r="E12" s="483" t="str">
        <f>IF(DATA!F6="","",DATA!F6&amp;", "&amp;DATA!F7&amp;", "&amp;DATA!F8&amp;" "&amp;DATA!F9)</f>
        <v/>
      </c>
      <c r="F12" s="484"/>
      <c r="G12" s="484"/>
      <c r="H12" s="484"/>
      <c r="I12" s="484"/>
      <c r="J12" s="484"/>
      <c r="K12" s="484"/>
      <c r="L12" s="484"/>
      <c r="M12" s="484"/>
      <c r="N12" s="485"/>
      <c r="O12" s="486" t="s">
        <v>482</v>
      </c>
      <c r="P12" s="481"/>
      <c r="Q12" s="483" t="str">
        <f>IF(DATA!F17="","",DATA!F17&amp;", "&amp;DATA!F18&amp;", "&amp;DATA!F19&amp;" "&amp;DATA!F20)</f>
        <v/>
      </c>
      <c r="R12" s="484"/>
      <c r="S12" s="484"/>
      <c r="T12" s="484"/>
      <c r="U12" s="484"/>
      <c r="V12" s="484"/>
      <c r="W12" s="484"/>
      <c r="X12" s="484"/>
      <c r="Y12" s="484"/>
      <c r="Z12" s="529"/>
      <c r="AA12" s="55"/>
    </row>
    <row r="13" spans="1:27" x14ac:dyDescent="0.2">
      <c r="A13" s="28"/>
      <c r="B13" s="480" t="s">
        <v>483</v>
      </c>
      <c r="C13" s="481"/>
      <c r="D13" s="482"/>
      <c r="E13" s="477" t="str">
        <f>IF(DATA!F12="","",DATA!F12)</f>
        <v/>
      </c>
      <c r="F13" s="478"/>
      <c r="G13" s="478"/>
      <c r="H13" s="478"/>
      <c r="I13" s="478"/>
      <c r="J13" s="478"/>
      <c r="K13" s="478"/>
      <c r="L13" s="478"/>
      <c r="M13" s="478"/>
      <c r="N13" s="479"/>
      <c r="O13" s="486" t="s">
        <v>483</v>
      </c>
      <c r="P13" s="481"/>
      <c r="Q13" s="530" t="str">
        <f>IF(DATA!F34="","",DATA!F34)</f>
        <v/>
      </c>
      <c r="R13" s="531"/>
      <c r="S13" s="531"/>
      <c r="T13" s="531"/>
      <c r="U13" s="531"/>
      <c r="V13" s="531"/>
      <c r="W13" s="531"/>
      <c r="X13" s="531"/>
      <c r="Y13" s="531"/>
      <c r="Z13" s="532"/>
      <c r="AA13" s="55"/>
    </row>
    <row r="14" spans="1:27" x14ac:dyDescent="0.2">
      <c r="A14" s="28"/>
      <c r="B14" s="480" t="s">
        <v>484</v>
      </c>
      <c r="C14" s="481"/>
      <c r="D14" s="482"/>
      <c r="E14" s="477" t="str">
        <f>IF(DATA!F13="","",DATA!F13)</f>
        <v/>
      </c>
      <c r="F14" s="478"/>
      <c r="G14" s="478"/>
      <c r="H14" s="478"/>
      <c r="I14" s="478"/>
      <c r="J14" s="478"/>
      <c r="K14" s="478"/>
      <c r="L14" s="478"/>
      <c r="M14" s="478"/>
      <c r="N14" s="479"/>
      <c r="O14" s="486" t="s">
        <v>484</v>
      </c>
      <c r="P14" s="481"/>
      <c r="Q14" s="530" t="str">
        <f>IF(DATA!F35="","",DATA!F35)</f>
        <v/>
      </c>
      <c r="R14" s="531"/>
      <c r="S14" s="531"/>
      <c r="T14" s="531"/>
      <c r="U14" s="531"/>
      <c r="V14" s="531"/>
      <c r="W14" s="531"/>
      <c r="X14" s="531"/>
      <c r="Y14" s="531"/>
      <c r="Z14" s="532"/>
      <c r="AA14" s="55"/>
    </row>
    <row r="15" spans="1:27" ht="13.5" thickBot="1" x14ac:dyDescent="0.25">
      <c r="A15" s="28"/>
      <c r="B15" s="549" t="s">
        <v>485</v>
      </c>
      <c r="C15" s="534"/>
      <c r="D15" s="550"/>
      <c r="E15" s="515" t="str">
        <f>IF(DATA!F14="","",DATA!F14)</f>
        <v/>
      </c>
      <c r="F15" s="516"/>
      <c r="G15" s="516"/>
      <c r="H15" s="516"/>
      <c r="I15" s="516"/>
      <c r="J15" s="516"/>
      <c r="K15" s="516"/>
      <c r="L15" s="516"/>
      <c r="M15" s="516"/>
      <c r="N15" s="517"/>
      <c r="O15" s="533" t="s">
        <v>485</v>
      </c>
      <c r="P15" s="534"/>
      <c r="Q15" s="560" t="str">
        <f>IF(DATA!F36="","",DATA!F36)</f>
        <v/>
      </c>
      <c r="R15" s="561"/>
      <c r="S15" s="561"/>
      <c r="T15" s="561"/>
      <c r="U15" s="561"/>
      <c r="V15" s="561"/>
      <c r="W15" s="561"/>
      <c r="X15" s="561"/>
      <c r="Y15" s="561"/>
      <c r="Z15" s="562"/>
      <c r="AA15" s="55"/>
    </row>
    <row r="16" spans="1:27" ht="24" thickTop="1" x14ac:dyDescent="0.2">
      <c r="A16" s="28"/>
      <c r="B16" s="177" t="s">
        <v>486</v>
      </c>
      <c r="C16" s="178"/>
      <c r="D16" s="178"/>
      <c r="E16" s="178"/>
      <c r="F16" s="178"/>
      <c r="G16" s="186" t="s">
        <v>487</v>
      </c>
      <c r="H16" s="187"/>
      <c r="I16" s="187"/>
      <c r="J16" s="187"/>
      <c r="K16" s="187"/>
      <c r="L16" s="186" t="s">
        <v>487</v>
      </c>
      <c r="M16" s="187"/>
      <c r="N16" s="187"/>
      <c r="O16" s="187"/>
      <c r="P16" s="187"/>
      <c r="Q16" s="186" t="s">
        <v>487</v>
      </c>
      <c r="R16" s="187"/>
      <c r="S16" s="187"/>
      <c r="T16" s="187"/>
      <c r="U16" s="187"/>
      <c r="V16" s="188" t="s">
        <v>488</v>
      </c>
      <c r="W16" s="189"/>
      <c r="X16" s="189"/>
      <c r="Y16" s="189"/>
      <c r="Z16" s="190"/>
      <c r="AA16" s="57"/>
    </row>
    <row r="17" spans="1:27" ht="54" customHeight="1" x14ac:dyDescent="0.35">
      <c r="A17" s="28"/>
      <c r="B17" s="574"/>
      <c r="C17" s="513"/>
      <c r="D17" s="513"/>
      <c r="E17" s="513"/>
      <c r="F17" s="514"/>
      <c r="G17" s="512"/>
      <c r="H17" s="513"/>
      <c r="I17" s="513"/>
      <c r="J17" s="513"/>
      <c r="K17" s="514"/>
      <c r="L17" s="570"/>
      <c r="M17" s="571"/>
      <c r="N17" s="571"/>
      <c r="O17" s="571"/>
      <c r="P17" s="572"/>
      <c r="Q17" s="179"/>
      <c r="R17" s="179"/>
      <c r="S17" s="179"/>
      <c r="T17" s="179"/>
      <c r="U17" s="182"/>
      <c r="V17" s="181"/>
      <c r="W17" s="179"/>
      <c r="X17" s="179"/>
      <c r="Y17" s="179"/>
      <c r="Z17" s="180"/>
      <c r="AA17" s="58"/>
    </row>
    <row r="18" spans="1:27" ht="15.75" thickBot="1" x14ac:dyDescent="0.25">
      <c r="A18" s="28"/>
      <c r="B18" s="547" t="s">
        <v>489</v>
      </c>
      <c r="C18" s="524"/>
      <c r="D18" s="524"/>
      <c r="E18" s="524"/>
      <c r="F18" s="191" t="s">
        <v>188</v>
      </c>
      <c r="G18" s="523" t="s">
        <v>490</v>
      </c>
      <c r="H18" s="524"/>
      <c r="I18" s="524"/>
      <c r="J18" s="524"/>
      <c r="K18" s="191" t="s">
        <v>188</v>
      </c>
      <c r="L18" s="520" t="s">
        <v>491</v>
      </c>
      <c r="M18" s="521"/>
      <c r="N18" s="521"/>
      <c r="O18" s="522"/>
      <c r="P18" s="275" t="s">
        <v>188</v>
      </c>
      <c r="Q18" s="527" t="s">
        <v>492</v>
      </c>
      <c r="R18" s="522"/>
      <c r="S18" s="528"/>
      <c r="T18" s="522"/>
      <c r="U18" s="276" t="s">
        <v>188</v>
      </c>
      <c r="V18" s="525" t="s">
        <v>492</v>
      </c>
      <c r="W18" s="526"/>
      <c r="X18" s="526"/>
      <c r="Y18" s="526"/>
      <c r="Z18" s="192" t="s">
        <v>188</v>
      </c>
      <c r="AA18" s="59"/>
    </row>
    <row r="19" spans="1:27" ht="40.15" customHeight="1" thickTop="1" x14ac:dyDescent="0.2">
      <c r="A19" s="28"/>
      <c r="B19" s="575" t="s">
        <v>493</v>
      </c>
      <c r="C19" s="576"/>
      <c r="D19" s="576"/>
      <c r="E19" s="576"/>
      <c r="F19" s="577"/>
      <c r="G19" s="518" t="s">
        <v>494</v>
      </c>
      <c r="H19" s="519"/>
      <c r="I19" s="518" t="s">
        <v>495</v>
      </c>
      <c r="J19" s="519"/>
      <c r="K19" s="518" t="s">
        <v>496</v>
      </c>
      <c r="L19" s="519"/>
      <c r="M19" s="518" t="s">
        <v>497</v>
      </c>
      <c r="N19" s="573"/>
      <c r="O19" s="583" t="s">
        <v>498</v>
      </c>
      <c r="P19" s="576"/>
      <c r="Q19" s="576"/>
      <c r="R19" s="577"/>
      <c r="S19" s="277" t="s">
        <v>499</v>
      </c>
      <c r="T19" s="583" t="s">
        <v>81</v>
      </c>
      <c r="U19" s="577"/>
      <c r="V19" s="580" t="s">
        <v>500</v>
      </c>
      <c r="W19" s="581"/>
      <c r="X19" s="582"/>
      <c r="Y19" s="563" t="s">
        <v>501</v>
      </c>
      <c r="Z19" s="564"/>
      <c r="AA19" s="58"/>
    </row>
    <row r="20" spans="1:27" ht="32.25" customHeight="1" x14ac:dyDescent="0.2">
      <c r="A20" s="28"/>
      <c r="B20" s="578"/>
      <c r="C20" s="579"/>
      <c r="D20" s="579"/>
      <c r="E20" s="579"/>
      <c r="F20" s="555"/>
      <c r="G20" s="554"/>
      <c r="H20" s="555"/>
      <c r="I20" s="556"/>
      <c r="J20" s="557"/>
      <c r="K20" s="558" t="str">
        <f>IF(OR(I20="",O32="",O32=0,DATA!F50=""),"",I20+('ISTEP (4)'!O32/DATA!F50)*7)</f>
        <v/>
      </c>
      <c r="L20" s="559"/>
      <c r="M20" s="448"/>
      <c r="N20" s="449"/>
      <c r="O20" s="589"/>
      <c r="P20" s="590"/>
      <c r="Q20" s="590"/>
      <c r="R20" s="591"/>
      <c r="S20" s="278" t="str">
        <f>IF(DATA!F220="","",DATA!F220)</f>
        <v/>
      </c>
      <c r="T20" s="604" t="str">
        <f>IF(DATA!F219="","",DATA!F219)</f>
        <v/>
      </c>
      <c r="U20" s="605"/>
      <c r="V20" s="466" t="str">
        <f>IF(O32="","",(Y20*O32))</f>
        <v/>
      </c>
      <c r="W20" s="466"/>
      <c r="X20" s="467"/>
      <c r="Y20" s="565" t="str">
        <f>IF(U8="","",ROUNDDOWN(L47*L48,2))</f>
        <v/>
      </c>
      <c r="Z20" s="566"/>
      <c r="AA20" s="58"/>
    </row>
    <row r="21" spans="1:27" ht="21.6" customHeight="1" thickBot="1" x14ac:dyDescent="0.25">
      <c r="A21" s="28"/>
      <c r="B21" s="567" t="s">
        <v>542</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9"/>
      <c r="AA21" s="58"/>
    </row>
    <row r="22" spans="1:27" ht="30" customHeight="1" thickTop="1" thickBot="1" x14ac:dyDescent="0.25">
      <c r="A22" s="28"/>
      <c r="B22" s="494" t="s">
        <v>502</v>
      </c>
      <c r="C22" s="495"/>
      <c r="D22" s="495"/>
      <c r="E22" s="495"/>
      <c r="F22" s="495"/>
      <c r="G22" s="495"/>
      <c r="H22" s="496"/>
      <c r="I22" s="548" t="s">
        <v>503</v>
      </c>
      <c r="J22" s="495"/>
      <c r="K22" s="495"/>
      <c r="L22" s="496"/>
      <c r="M22" s="488" t="s">
        <v>504</v>
      </c>
      <c r="N22" s="489"/>
      <c r="O22" s="488" t="s">
        <v>505</v>
      </c>
      <c r="P22" s="489"/>
      <c r="Q22" s="548" t="s">
        <v>506</v>
      </c>
      <c r="R22" s="495"/>
      <c r="S22" s="495"/>
      <c r="T22" s="496"/>
      <c r="U22" s="548" t="s">
        <v>507</v>
      </c>
      <c r="V22" s="495"/>
      <c r="W22" s="495"/>
      <c r="X22" s="553"/>
      <c r="Y22" s="551" t="s">
        <v>508</v>
      </c>
      <c r="Z22" s="552"/>
      <c r="AA22" s="58"/>
    </row>
    <row r="23" spans="1:27" ht="108.6" customHeight="1" thickTop="1" thickBot="1" x14ac:dyDescent="0.25">
      <c r="A23" s="28"/>
      <c r="B23" s="138">
        <v>1</v>
      </c>
      <c r="C23" s="452" t="str">
        <f>IF(L57="","",L57)</f>
        <v/>
      </c>
      <c r="D23" s="453"/>
      <c r="E23" s="453"/>
      <c r="F23" s="453"/>
      <c r="G23" s="453"/>
      <c r="H23" s="454"/>
      <c r="I23" s="462"/>
      <c r="J23" s="463"/>
      <c r="K23" s="463"/>
      <c r="L23" s="464"/>
      <c r="M23" s="457">
        <f>IF(L60="","",L60)</f>
        <v>0</v>
      </c>
      <c r="N23" s="458"/>
      <c r="O23" s="455"/>
      <c r="P23" s="456"/>
      <c r="Q23" s="452" t="str">
        <f>IF(L58="","",L58)</f>
        <v/>
      </c>
      <c r="R23" s="453"/>
      <c r="S23" s="453"/>
      <c r="T23" s="454"/>
      <c r="U23" s="452" t="str">
        <f>IF(L59="","",L59)</f>
        <v/>
      </c>
      <c r="V23" s="453"/>
      <c r="W23" s="453"/>
      <c r="X23" s="468"/>
      <c r="Y23" s="450"/>
      <c r="Z23" s="451"/>
      <c r="AA23" s="55"/>
    </row>
    <row r="24" spans="1:27" ht="100.15" customHeight="1" thickTop="1" thickBot="1" x14ac:dyDescent="0.25">
      <c r="A24" s="28"/>
      <c r="B24" s="138">
        <v>2</v>
      </c>
      <c r="C24" s="452" t="str">
        <f>IF(L61="","",L61)</f>
        <v/>
      </c>
      <c r="D24" s="453"/>
      <c r="E24" s="453"/>
      <c r="F24" s="453"/>
      <c r="G24" s="453"/>
      <c r="H24" s="454"/>
      <c r="I24" s="462"/>
      <c r="J24" s="463"/>
      <c r="K24" s="463"/>
      <c r="L24" s="464"/>
      <c r="M24" s="457">
        <f>IF(L64="","",L64)</f>
        <v>0</v>
      </c>
      <c r="N24" s="458"/>
      <c r="O24" s="455"/>
      <c r="P24" s="456"/>
      <c r="Q24" s="452" t="str">
        <f>IF(L62="","",L62)</f>
        <v/>
      </c>
      <c r="R24" s="453"/>
      <c r="S24" s="453"/>
      <c r="T24" s="454"/>
      <c r="U24" s="452" t="str">
        <f>IF(L63="","",L63)</f>
        <v/>
      </c>
      <c r="V24" s="453"/>
      <c r="W24" s="453"/>
      <c r="X24" s="468"/>
      <c r="Y24" s="450"/>
      <c r="Z24" s="451"/>
      <c r="AA24" s="55"/>
    </row>
    <row r="25" spans="1:27" ht="100.15" customHeight="1" thickTop="1" thickBot="1" x14ac:dyDescent="0.25">
      <c r="A25" s="28"/>
      <c r="B25" s="138">
        <v>3</v>
      </c>
      <c r="C25" s="452" t="str">
        <f>IF(L65="","",L65)</f>
        <v/>
      </c>
      <c r="D25" s="453"/>
      <c r="E25" s="453"/>
      <c r="F25" s="453"/>
      <c r="G25" s="453"/>
      <c r="H25" s="454"/>
      <c r="I25" s="462"/>
      <c r="J25" s="463"/>
      <c r="K25" s="463"/>
      <c r="L25" s="464"/>
      <c r="M25" s="457">
        <f>IF(L68="","",L68)</f>
        <v>0</v>
      </c>
      <c r="N25" s="458"/>
      <c r="O25" s="455"/>
      <c r="P25" s="456"/>
      <c r="Q25" s="452" t="str">
        <f>IF(L66="","",L66)</f>
        <v/>
      </c>
      <c r="R25" s="453"/>
      <c r="S25" s="453"/>
      <c r="T25" s="454"/>
      <c r="U25" s="452" t="str">
        <f>IF(L67="","",L67)</f>
        <v/>
      </c>
      <c r="V25" s="453"/>
      <c r="W25" s="453"/>
      <c r="X25" s="468"/>
      <c r="Y25" s="450"/>
      <c r="Z25" s="451"/>
      <c r="AA25" s="55"/>
    </row>
    <row r="26" spans="1:27" ht="100.15" customHeight="1" thickTop="1" thickBot="1" x14ac:dyDescent="0.25">
      <c r="A26" s="28"/>
      <c r="B26" s="138">
        <v>4</v>
      </c>
      <c r="C26" s="452" t="str">
        <f>IF(L69="","",L69)</f>
        <v/>
      </c>
      <c r="D26" s="453"/>
      <c r="E26" s="453"/>
      <c r="F26" s="453"/>
      <c r="G26" s="453"/>
      <c r="H26" s="454"/>
      <c r="I26" s="462"/>
      <c r="J26" s="463"/>
      <c r="K26" s="463"/>
      <c r="L26" s="464"/>
      <c r="M26" s="457">
        <f>IF(L72="","",L72)</f>
        <v>0</v>
      </c>
      <c r="N26" s="458"/>
      <c r="O26" s="455"/>
      <c r="P26" s="456"/>
      <c r="Q26" s="452" t="str">
        <f>IF(L70="","",L70)</f>
        <v/>
      </c>
      <c r="R26" s="453"/>
      <c r="S26" s="453"/>
      <c r="T26" s="454"/>
      <c r="U26" s="452" t="str">
        <f>IF(L71="","",L71)</f>
        <v/>
      </c>
      <c r="V26" s="453"/>
      <c r="W26" s="453"/>
      <c r="X26" s="468"/>
      <c r="Y26" s="450"/>
      <c r="Z26" s="451"/>
      <c r="AA26" s="55"/>
    </row>
    <row r="27" spans="1:27" ht="100.15" customHeight="1" thickTop="1" thickBot="1" x14ac:dyDescent="0.25">
      <c r="A27" s="28"/>
      <c r="B27" s="138">
        <v>5</v>
      </c>
      <c r="C27" s="452" t="str">
        <f>IF(L73="","",L73)</f>
        <v/>
      </c>
      <c r="D27" s="453"/>
      <c r="E27" s="453"/>
      <c r="F27" s="453"/>
      <c r="G27" s="453"/>
      <c r="H27" s="454"/>
      <c r="I27" s="462"/>
      <c r="J27" s="463"/>
      <c r="K27" s="463"/>
      <c r="L27" s="464"/>
      <c r="M27" s="457">
        <f>IF(L76="","",L76)</f>
        <v>0</v>
      </c>
      <c r="N27" s="458"/>
      <c r="O27" s="455"/>
      <c r="P27" s="456"/>
      <c r="Q27" s="452" t="str">
        <f>IF(L74="","",L74)</f>
        <v/>
      </c>
      <c r="R27" s="453"/>
      <c r="S27" s="453"/>
      <c r="T27" s="454"/>
      <c r="U27" s="452" t="str">
        <f>IF(L75="","",L75)</f>
        <v/>
      </c>
      <c r="V27" s="453"/>
      <c r="W27" s="453"/>
      <c r="X27" s="468"/>
      <c r="Y27" s="450"/>
      <c r="Z27" s="451"/>
      <c r="AA27" s="55"/>
    </row>
    <row r="28" spans="1:27" ht="100.15" customHeight="1" thickTop="1" thickBot="1" x14ac:dyDescent="0.25">
      <c r="A28" s="28"/>
      <c r="B28" s="138">
        <v>6</v>
      </c>
      <c r="C28" s="452" t="str">
        <f>IF(L77="","",L77)</f>
        <v/>
      </c>
      <c r="D28" s="453"/>
      <c r="E28" s="453"/>
      <c r="F28" s="453"/>
      <c r="G28" s="453"/>
      <c r="H28" s="454"/>
      <c r="I28" s="462"/>
      <c r="J28" s="463"/>
      <c r="K28" s="463"/>
      <c r="L28" s="464"/>
      <c r="M28" s="457">
        <f>IF(L80="","",L80)</f>
        <v>0</v>
      </c>
      <c r="N28" s="458"/>
      <c r="O28" s="455"/>
      <c r="P28" s="456"/>
      <c r="Q28" s="452" t="str">
        <f>IF(L78="","",L78)</f>
        <v/>
      </c>
      <c r="R28" s="453"/>
      <c r="S28" s="453"/>
      <c r="T28" s="454"/>
      <c r="U28" s="452" t="str">
        <f>IF(L79="","",L79)</f>
        <v/>
      </c>
      <c r="V28" s="453"/>
      <c r="W28" s="453"/>
      <c r="X28" s="468"/>
      <c r="Y28" s="450"/>
      <c r="Z28" s="451"/>
      <c r="AA28" s="55"/>
    </row>
    <row r="29" spans="1:27" ht="100.15" customHeight="1" thickTop="1" thickBot="1" x14ac:dyDescent="0.25">
      <c r="A29" s="28"/>
      <c r="B29" s="138">
        <v>7</v>
      </c>
      <c r="C29" s="452" t="str">
        <f>IF(L81="","",L81)</f>
        <v/>
      </c>
      <c r="D29" s="453"/>
      <c r="E29" s="453"/>
      <c r="F29" s="453"/>
      <c r="G29" s="453"/>
      <c r="H29" s="454"/>
      <c r="I29" s="462"/>
      <c r="J29" s="463"/>
      <c r="K29" s="463"/>
      <c r="L29" s="464"/>
      <c r="M29" s="457">
        <f>IF(L84="","",L84)</f>
        <v>0</v>
      </c>
      <c r="N29" s="458"/>
      <c r="O29" s="455"/>
      <c r="P29" s="456"/>
      <c r="Q29" s="452" t="str">
        <f>IF(L82="","",L82)</f>
        <v/>
      </c>
      <c r="R29" s="453"/>
      <c r="S29" s="453"/>
      <c r="T29" s="454"/>
      <c r="U29" s="452" t="str">
        <f>IF(L83="","",L83)</f>
        <v/>
      </c>
      <c r="V29" s="453"/>
      <c r="W29" s="453"/>
      <c r="X29" s="468"/>
      <c r="Y29" s="450"/>
      <c r="Z29" s="451"/>
      <c r="AA29" s="55"/>
    </row>
    <row r="30" spans="1:27" ht="100.15" customHeight="1" thickTop="1" thickBot="1" x14ac:dyDescent="0.25">
      <c r="A30" s="28"/>
      <c r="B30" s="138">
        <v>8</v>
      </c>
      <c r="C30" s="452" t="str">
        <f>IF(L85="","",L85)</f>
        <v/>
      </c>
      <c r="D30" s="453"/>
      <c r="E30" s="453"/>
      <c r="F30" s="453"/>
      <c r="G30" s="453"/>
      <c r="H30" s="454"/>
      <c r="I30" s="462"/>
      <c r="J30" s="463"/>
      <c r="K30" s="463"/>
      <c r="L30" s="464"/>
      <c r="M30" s="457">
        <f>IF(L88="","",L88)</f>
        <v>0</v>
      </c>
      <c r="N30" s="458"/>
      <c r="O30" s="455"/>
      <c r="P30" s="456"/>
      <c r="Q30" s="452" t="str">
        <f>IF(L86="","",L86)</f>
        <v/>
      </c>
      <c r="R30" s="453"/>
      <c r="S30" s="453"/>
      <c r="T30" s="454"/>
      <c r="U30" s="452" t="str">
        <f>IF(L87="","",L87)</f>
        <v/>
      </c>
      <c r="V30" s="453"/>
      <c r="W30" s="453"/>
      <c r="X30" s="468"/>
      <c r="Y30" s="450"/>
      <c r="Z30" s="451"/>
      <c r="AA30" s="55"/>
    </row>
    <row r="31" spans="1:27" ht="100.15" customHeight="1" thickTop="1" thickBot="1" x14ac:dyDescent="0.25">
      <c r="A31" s="28"/>
      <c r="B31" s="139">
        <v>9</v>
      </c>
      <c r="C31" s="459" t="str">
        <f>IF(L89="","",L89)</f>
        <v/>
      </c>
      <c r="D31" s="460"/>
      <c r="E31" s="460"/>
      <c r="F31" s="460"/>
      <c r="G31" s="460"/>
      <c r="H31" s="461"/>
      <c r="I31" s="490"/>
      <c r="J31" s="491"/>
      <c r="K31" s="491"/>
      <c r="L31" s="492"/>
      <c r="M31" s="595">
        <f>IF(L92="","",L92)</f>
        <v>0</v>
      </c>
      <c r="N31" s="596"/>
      <c r="O31" s="597"/>
      <c r="P31" s="598"/>
      <c r="Q31" s="459" t="str">
        <f>IF(L90="","",L90)</f>
        <v/>
      </c>
      <c r="R31" s="460"/>
      <c r="S31" s="460"/>
      <c r="T31" s="461"/>
      <c r="U31" s="459" t="str">
        <f>IF(L91="","",L91)</f>
        <v/>
      </c>
      <c r="V31" s="460"/>
      <c r="W31" s="460"/>
      <c r="X31" s="599"/>
      <c r="Y31" s="450"/>
      <c r="Z31" s="451"/>
      <c r="AA31" s="55"/>
    </row>
    <row r="32" spans="1:27" ht="55.15" customHeight="1" thickTop="1" thickBot="1" x14ac:dyDescent="0.25">
      <c r="A32" s="28"/>
      <c r="B32" s="445" t="s">
        <v>509</v>
      </c>
      <c r="C32" s="446"/>
      <c r="D32" s="446"/>
      <c r="E32" s="446"/>
      <c r="F32" s="446"/>
      <c r="G32" s="446"/>
      <c r="H32" s="446"/>
      <c r="I32" s="446"/>
      <c r="J32" s="446"/>
      <c r="K32" s="446"/>
      <c r="L32" s="447"/>
      <c r="M32" s="493" t="str">
        <f>IF(L93="","",L93)</f>
        <v/>
      </c>
      <c r="N32" s="493"/>
      <c r="O32" s="603" t="str">
        <f>IF(O23="","",SUM(O23:O31))</f>
        <v/>
      </c>
      <c r="P32" s="603"/>
      <c r="Q32" s="600" t="s">
        <v>510</v>
      </c>
      <c r="R32" s="601"/>
      <c r="S32" s="601"/>
      <c r="T32" s="601"/>
      <c r="U32" s="601"/>
      <c r="V32" s="601"/>
      <c r="W32" s="601"/>
      <c r="X32" s="601"/>
      <c r="Y32" s="601"/>
      <c r="Z32" s="602"/>
      <c r="AA32" s="55"/>
    </row>
    <row r="33" spans="1:27" ht="33.6" customHeight="1" thickTop="1" thickBot="1" x14ac:dyDescent="0.4">
      <c r="A33" s="28"/>
      <c r="B33" s="160" t="s">
        <v>511</v>
      </c>
      <c r="C33" s="176"/>
      <c r="D33" s="311"/>
      <c r="E33" s="311"/>
      <c r="F33" s="312"/>
      <c r="G33" s="312"/>
      <c r="H33" s="312"/>
      <c r="I33" s="312"/>
      <c r="J33" s="312"/>
      <c r="K33" s="312"/>
      <c r="L33" s="313"/>
      <c r="M33" s="313"/>
      <c r="N33" s="314"/>
      <c r="O33" s="509" t="str">
        <f>IF(O23="","",SUM(O23:P31))</f>
        <v/>
      </c>
      <c r="P33" s="510"/>
      <c r="Q33" s="315"/>
      <c r="R33" s="315"/>
      <c r="S33" s="312"/>
      <c r="T33" s="312"/>
      <c r="U33" s="312"/>
      <c r="V33" s="316" t="s">
        <v>512</v>
      </c>
      <c r="W33" s="592"/>
      <c r="X33" s="593"/>
      <c r="Y33" s="593"/>
      <c r="Z33" s="594"/>
      <c r="AA33" s="55"/>
    </row>
    <row r="34" spans="1:27" ht="30" customHeight="1" thickTop="1" thickBot="1" x14ac:dyDescent="0.3">
      <c r="A34" s="28"/>
      <c r="B34" s="500" t="s">
        <v>513</v>
      </c>
      <c r="C34" s="501"/>
      <c r="D34" s="502"/>
      <c r="E34" s="502"/>
      <c r="F34" s="502"/>
      <c r="G34" s="506"/>
      <c r="H34" s="507"/>
      <c r="I34" s="507"/>
      <c r="J34" s="507"/>
      <c r="K34" s="507"/>
      <c r="L34" s="507"/>
      <c r="M34" s="507"/>
      <c r="N34" s="507"/>
      <c r="O34" s="507"/>
      <c r="P34" s="507"/>
      <c r="Q34" s="507"/>
      <c r="R34" s="507"/>
      <c r="S34" s="507"/>
      <c r="T34" s="507"/>
      <c r="U34" s="507"/>
      <c r="V34" s="507"/>
      <c r="W34" s="507"/>
      <c r="X34" s="507"/>
      <c r="Y34" s="507"/>
      <c r="Z34" s="508"/>
      <c r="AA34" s="55"/>
    </row>
    <row r="35" spans="1:27" ht="6" customHeight="1" thickTop="1" x14ac:dyDescent="0.2">
      <c r="A35" s="28"/>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5"/>
      <c r="AA35" s="55"/>
    </row>
    <row r="36" spans="1:27" ht="6" customHeight="1" thickBot="1" x14ac:dyDescent="0.25">
      <c r="A36" s="28"/>
      <c r="B36" s="497"/>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9"/>
      <c r="AA36" s="55"/>
    </row>
    <row r="37" spans="1:27" ht="13.5" thickTop="1" x14ac:dyDescent="0.2">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idden="1" x14ac:dyDescent="0.2">
      <c r="F42" s="93"/>
      <c r="G42" s="93"/>
      <c r="H42" s="93" t="s">
        <v>76</v>
      </c>
      <c r="I42" s="93"/>
      <c r="J42" s="117">
        <f>'JOB TITLE (4)'!D48</f>
        <v>214</v>
      </c>
      <c r="L42" t="str">
        <f>IF(VLOOKUP(J42,DATA!$C$2:$F$328,4,FALSE)="","",(VLOOKUP(J42,DATA!$C$2:$F$328,4,FALSE)))</f>
        <v/>
      </c>
    </row>
    <row r="43" spans="1:27" hidden="1" x14ac:dyDescent="0.2">
      <c r="F43" s="93"/>
      <c r="G43" s="93"/>
      <c r="H43" s="93" t="s">
        <v>514</v>
      </c>
      <c r="I43" s="93"/>
      <c r="J43" s="95">
        <f>J42+1</f>
        <v>215</v>
      </c>
      <c r="L43" t="str">
        <f>IF(VLOOKUP(J43,DATA!$C$2:$F$328,4,FALSE)="","",(VLOOKUP(J43,DATA!$C$2:$F$328,4,FALSE)))</f>
        <v/>
      </c>
    </row>
    <row r="44" spans="1:27" hidden="1" x14ac:dyDescent="0.2">
      <c r="F44" s="93"/>
      <c r="G44" s="93"/>
      <c r="H44" s="93" t="s">
        <v>78</v>
      </c>
      <c r="I44" s="93"/>
      <c r="J44" s="95">
        <f t="shared" ref="J44:J92" si="0">J43+1</f>
        <v>216</v>
      </c>
      <c r="K44" s="95"/>
      <c r="L44" t="str">
        <f>IF(VLOOKUP(J44,DATA!$C$2:$F$328,4,FALSE)="","",(VLOOKUP(J44,DATA!$C$2:$F$328,4,FALSE)))</f>
        <v/>
      </c>
    </row>
    <row r="45" spans="1:27" hidden="1" x14ac:dyDescent="0.2">
      <c r="F45" s="93"/>
      <c r="G45" s="93"/>
      <c r="H45" s="93" t="s">
        <v>79</v>
      </c>
      <c r="I45" s="93"/>
      <c r="J45" s="95">
        <f t="shared" si="0"/>
        <v>217</v>
      </c>
      <c r="K45" s="95"/>
      <c r="L45" t="str">
        <f>IF(VLOOKUP(J45,DATA!$C$2:$F$328,4,FALSE)="","",(VLOOKUP(J45,DATA!$C$2:$F$328,4,FALSE)))</f>
        <v/>
      </c>
    </row>
    <row r="46" spans="1:27" hidden="1" x14ac:dyDescent="0.2">
      <c r="F46" s="93"/>
      <c r="G46" s="93"/>
      <c r="H46" s="93" t="s">
        <v>80</v>
      </c>
      <c r="I46" s="93"/>
      <c r="J46" s="95">
        <f t="shared" si="0"/>
        <v>218</v>
      </c>
      <c r="K46" s="95"/>
      <c r="L46" t="str">
        <f>IF(VLOOKUP(J46,DATA!$C$2:$F$328,4,FALSE)="","",(VLOOKUP(J46,DATA!$C$2:$F$328,4,FALSE)))</f>
        <v/>
      </c>
    </row>
    <row r="47" spans="1:27" hidden="1" x14ac:dyDescent="0.2">
      <c r="F47" s="93"/>
      <c r="G47" s="93"/>
      <c r="H47" s="93" t="s">
        <v>81</v>
      </c>
      <c r="I47" s="93"/>
      <c r="J47" s="95">
        <f t="shared" si="0"/>
        <v>219</v>
      </c>
      <c r="K47" s="95"/>
      <c r="L47" t="str">
        <f>IF(VLOOKUP(J47,DATA!$C$2:$F$328,4,FALSE)="","",(VLOOKUP(J47,DATA!$C$2:$F$328,4,FALSE)))</f>
        <v/>
      </c>
      <c r="M47" s="92"/>
    </row>
    <row r="48" spans="1:27" hidden="1" x14ac:dyDescent="0.2">
      <c r="F48" s="93"/>
      <c r="G48" s="93"/>
      <c r="H48" s="93" t="s">
        <v>82</v>
      </c>
      <c r="I48" s="93"/>
      <c r="J48" s="95">
        <f t="shared" si="0"/>
        <v>220</v>
      </c>
      <c r="K48" s="95"/>
      <c r="L48" t="str">
        <f>IF(VLOOKUP(J48,DATA!$C$2:$F$328,4,FALSE)="","",(VLOOKUP(J48,DATA!$C$2:$F$328,4,FALSE)))</f>
        <v/>
      </c>
      <c r="M48" s="94"/>
    </row>
    <row r="49" spans="6:15" hidden="1" x14ac:dyDescent="0.2">
      <c r="F49" s="93"/>
      <c r="G49" s="93"/>
      <c r="H49" s="93" t="s">
        <v>83</v>
      </c>
      <c r="I49" s="93"/>
      <c r="J49" s="95">
        <f t="shared" si="0"/>
        <v>221</v>
      </c>
      <c r="K49" s="95"/>
      <c r="L49" t="str">
        <f>IF(VLOOKUP(J49,DATA!$C$2:$F$328,4,FALSE)="","",(VLOOKUP(J49,DATA!$C$2:$F$328,4,FALSE)))</f>
        <v/>
      </c>
    </row>
    <row r="50" spans="6:15" hidden="1" x14ac:dyDescent="0.2">
      <c r="F50" s="93"/>
      <c r="G50" s="93"/>
      <c r="H50" s="93" t="s">
        <v>84</v>
      </c>
      <c r="I50" s="93"/>
      <c r="J50" s="95">
        <f t="shared" si="0"/>
        <v>222</v>
      </c>
      <c r="K50" s="95"/>
      <c r="L50" t="str">
        <f>IF(VLOOKUP(J50,DATA!$C$2:$F$328,4,FALSE)="","",(VLOOKUP(J50,DATA!$C$2:$F$328,4,FALSE)))</f>
        <v/>
      </c>
    </row>
    <row r="51" spans="6:15" hidden="1" x14ac:dyDescent="0.2">
      <c r="F51" s="93"/>
      <c r="G51" s="93"/>
      <c r="H51" s="93" t="s">
        <v>85</v>
      </c>
      <c r="I51" s="93"/>
      <c r="J51" s="95">
        <f t="shared" si="0"/>
        <v>223</v>
      </c>
      <c r="K51" s="95"/>
      <c r="L51" t="str">
        <f>IF(VLOOKUP(J51,DATA!$C$2:$F$328,4,FALSE)="","",(VLOOKUP(J51,DATA!$C$2:$F$328,4,FALSE)))</f>
        <v/>
      </c>
    </row>
    <row r="52" spans="6:15" hidden="1" x14ac:dyDescent="0.2">
      <c r="F52" s="93"/>
      <c r="G52" s="93"/>
      <c r="H52" s="93" t="s">
        <v>86</v>
      </c>
      <c r="I52" s="93"/>
      <c r="J52" s="95">
        <f t="shared" si="0"/>
        <v>224</v>
      </c>
      <c r="K52" s="95"/>
      <c r="L52" t="str">
        <f>IF(VLOOKUP(J52,DATA!$C$2:$F$328,4,FALSE)="","",(VLOOKUP(J52,DATA!$C$2:$F$328,4,FALSE)))</f>
        <v/>
      </c>
    </row>
    <row r="53" spans="6:15" hidden="1" x14ac:dyDescent="0.2">
      <c r="F53" s="93"/>
      <c r="G53" s="93"/>
      <c r="H53" s="93" t="s">
        <v>87</v>
      </c>
      <c r="I53" s="93"/>
      <c r="J53" s="95">
        <f t="shared" si="0"/>
        <v>225</v>
      </c>
      <c r="K53" s="95"/>
      <c r="L53" t="str">
        <f>IF(VLOOKUP(J53,DATA!$C$2:$F$328,4,FALSE)="","",(VLOOKUP(J53,DATA!$C$2:$F$328,4,FALSE)))</f>
        <v/>
      </c>
    </row>
    <row r="54" spans="6:15" hidden="1" x14ac:dyDescent="0.2">
      <c r="F54" s="93"/>
      <c r="G54" s="93"/>
      <c r="H54" s="93" t="s">
        <v>88</v>
      </c>
      <c r="I54" s="93"/>
      <c r="J54" s="95">
        <f t="shared" si="0"/>
        <v>226</v>
      </c>
      <c r="K54" s="95"/>
      <c r="L54" t="str">
        <f>IF(VLOOKUP(J54,DATA!$C$2:$F$328,4,FALSE)="","",(VLOOKUP(J54,DATA!$C$2:$F$328,4,FALSE)))</f>
        <v/>
      </c>
      <c r="M54" s="232"/>
      <c r="N54" s="232"/>
      <c r="O54" s="232"/>
    </row>
    <row r="55" spans="6:15" hidden="1" x14ac:dyDescent="0.2">
      <c r="F55" s="93"/>
      <c r="G55" s="93"/>
      <c r="H55" s="93" t="s">
        <v>89</v>
      </c>
      <c r="I55" s="93"/>
      <c r="J55" s="95">
        <f t="shared" si="0"/>
        <v>227</v>
      </c>
      <c r="K55" s="95"/>
      <c r="L55" t="str">
        <f>IF(VLOOKUP(J55,DATA!$C$2:$F$328,4,FALSE)="","",(VLOOKUP(J55,DATA!$C$2:$F$328,4,FALSE)))</f>
        <v/>
      </c>
    </row>
    <row r="56" spans="6:15" hidden="1" x14ac:dyDescent="0.2">
      <c r="F56" s="93"/>
      <c r="G56" s="93"/>
      <c r="H56" s="93" t="s">
        <v>90</v>
      </c>
      <c r="I56" s="93"/>
      <c r="J56" s="95">
        <f t="shared" si="0"/>
        <v>228</v>
      </c>
      <c r="K56" s="95"/>
      <c r="L56" t="str">
        <f>IF(VLOOKUP(J56,DATA!$C$2:$F$328,4,FALSE)="","",(VLOOKUP(J56,DATA!$C$2:$F$328,4,FALSE)))</f>
        <v/>
      </c>
    </row>
    <row r="57" spans="6:15" hidden="1" x14ac:dyDescent="0.2">
      <c r="F57" s="93"/>
      <c r="G57" s="93"/>
      <c r="H57" s="93" t="s">
        <v>91</v>
      </c>
      <c r="I57" s="93"/>
      <c r="J57" s="95">
        <f t="shared" si="0"/>
        <v>229</v>
      </c>
      <c r="K57" s="95"/>
      <c r="L57" t="str">
        <f>IF(VLOOKUP(J57,DATA!$C$2:$F$328,4,FALSE)="","",(VLOOKUP(J57,DATA!$C$2:$F$328,4,FALSE)))</f>
        <v/>
      </c>
    </row>
    <row r="58" spans="6:15" hidden="1" x14ac:dyDescent="0.2">
      <c r="F58" s="93"/>
      <c r="G58" s="93"/>
      <c r="H58" s="93" t="s">
        <v>92</v>
      </c>
      <c r="I58" s="93"/>
      <c r="J58" s="95">
        <f t="shared" si="0"/>
        <v>230</v>
      </c>
      <c r="K58" s="95"/>
      <c r="L58" t="str">
        <f>IF(VLOOKUP(J58,DATA!$C$2:$F$328,4,FALSE)="","",(VLOOKUP(J58,DATA!$C$2:$F$328,4,FALSE)))</f>
        <v/>
      </c>
    </row>
    <row r="59" spans="6:15" hidden="1" x14ac:dyDescent="0.2">
      <c r="F59" s="93"/>
      <c r="G59" s="93"/>
      <c r="H59" s="93" t="s">
        <v>93</v>
      </c>
      <c r="I59" s="93"/>
      <c r="J59" s="95">
        <f t="shared" si="0"/>
        <v>231</v>
      </c>
      <c r="K59" s="95"/>
      <c r="L59" t="str">
        <f>IF(VLOOKUP(J59,DATA!$C$2:$F$328,4,FALSE)="","",(VLOOKUP(J59,DATA!$C$2:$F$328,4,FALSE)))</f>
        <v/>
      </c>
    </row>
    <row r="60" spans="6:15" hidden="1" x14ac:dyDescent="0.2">
      <c r="F60" s="93"/>
      <c r="G60" s="93"/>
      <c r="H60" s="93" t="s">
        <v>94</v>
      </c>
      <c r="I60" s="93"/>
      <c r="J60" s="95">
        <f t="shared" si="0"/>
        <v>232</v>
      </c>
      <c r="K60" s="95"/>
      <c r="L60">
        <f>IF(VLOOKUP(J60,DATA!$C$2:$F$328,4,FALSE)="",0,(VLOOKUP(J60,DATA!$C$2:$F$328,4,FALSE)))</f>
        <v>0</v>
      </c>
    </row>
    <row r="61" spans="6:15" hidden="1" x14ac:dyDescent="0.2">
      <c r="F61" s="93"/>
      <c r="G61" s="93"/>
      <c r="H61" s="93" t="s">
        <v>95</v>
      </c>
      <c r="I61" s="93"/>
      <c r="J61" s="95">
        <f t="shared" si="0"/>
        <v>233</v>
      </c>
      <c r="K61" s="95"/>
      <c r="L61" t="str">
        <f>IF(VLOOKUP(J61,DATA!$C$2:$F$328,4,FALSE)="","",(VLOOKUP(J61,DATA!$C$2:$F$328,4,FALSE)))</f>
        <v/>
      </c>
    </row>
    <row r="62" spans="6:15" hidden="1" x14ac:dyDescent="0.2">
      <c r="F62" s="93"/>
      <c r="G62" s="93"/>
      <c r="H62" s="93" t="s">
        <v>96</v>
      </c>
      <c r="I62" s="93"/>
      <c r="J62" s="95">
        <f t="shared" si="0"/>
        <v>234</v>
      </c>
      <c r="K62" s="95"/>
      <c r="L62" t="str">
        <f>IF(VLOOKUP(J62,DATA!$C$2:$F$328,4,FALSE)="","",(VLOOKUP(J62,DATA!$C$2:$F$328,4,FALSE)))</f>
        <v/>
      </c>
    </row>
    <row r="63" spans="6:15" hidden="1" x14ac:dyDescent="0.2">
      <c r="F63" s="93"/>
      <c r="G63" s="93"/>
      <c r="H63" s="93" t="s">
        <v>97</v>
      </c>
      <c r="I63" s="93"/>
      <c r="J63" s="95">
        <f t="shared" si="0"/>
        <v>235</v>
      </c>
      <c r="K63" s="95"/>
      <c r="L63" t="str">
        <f>IF(VLOOKUP(J63,DATA!$C$2:$F$328,4,FALSE)="","",(VLOOKUP(J63,DATA!$C$2:$F$328,4,FALSE)))</f>
        <v/>
      </c>
    </row>
    <row r="64" spans="6:15" hidden="1" x14ac:dyDescent="0.2">
      <c r="F64" s="93"/>
      <c r="G64" s="93"/>
      <c r="H64" s="93" t="s">
        <v>98</v>
      </c>
      <c r="I64" s="93"/>
      <c r="J64" s="95">
        <f t="shared" si="0"/>
        <v>236</v>
      </c>
      <c r="K64" s="95"/>
      <c r="L64">
        <f>IF(VLOOKUP(J64,DATA!$C$2:$F$328,4,FALSE)="",0,(VLOOKUP(J64,DATA!$C$2:$F$328,4,FALSE)))</f>
        <v>0</v>
      </c>
    </row>
    <row r="65" spans="6:12" hidden="1" x14ac:dyDescent="0.2">
      <c r="F65" s="93"/>
      <c r="G65" s="93"/>
      <c r="H65" s="93" t="s">
        <v>99</v>
      </c>
      <c r="I65" s="93"/>
      <c r="J65" s="95">
        <f t="shared" si="0"/>
        <v>237</v>
      </c>
      <c r="K65" s="95"/>
      <c r="L65" t="str">
        <f>IF(VLOOKUP(J65,DATA!$C$2:$F$328,4,FALSE)="","",(VLOOKUP(J65,DATA!$C$2:$F$328,4,FALSE)))</f>
        <v/>
      </c>
    </row>
    <row r="66" spans="6:12" hidden="1" x14ac:dyDescent="0.2">
      <c r="F66" s="93"/>
      <c r="G66" s="93"/>
      <c r="H66" s="93" t="s">
        <v>100</v>
      </c>
      <c r="I66" s="93"/>
      <c r="J66" s="95">
        <f t="shared" si="0"/>
        <v>238</v>
      </c>
      <c r="K66" s="95"/>
      <c r="L66" t="str">
        <f>IF(VLOOKUP(J66,DATA!$C$2:$F$328,4,FALSE)="","",(VLOOKUP(J66,DATA!$C$2:$F$328,4,FALSE)))</f>
        <v/>
      </c>
    </row>
    <row r="67" spans="6:12" hidden="1" x14ac:dyDescent="0.2">
      <c r="F67" s="93"/>
      <c r="G67" s="93"/>
      <c r="H67" s="93" t="s">
        <v>101</v>
      </c>
      <c r="I67" s="93"/>
      <c r="J67" s="95">
        <f t="shared" si="0"/>
        <v>239</v>
      </c>
      <c r="K67" s="95"/>
      <c r="L67" t="str">
        <f>IF(VLOOKUP(J67,DATA!$C$2:$F$328,4,FALSE)="","",(VLOOKUP(J67,DATA!$C$2:$F$328,4,FALSE)))</f>
        <v/>
      </c>
    </row>
    <row r="68" spans="6:12" hidden="1" x14ac:dyDescent="0.2">
      <c r="F68" s="93"/>
      <c r="G68" s="93"/>
      <c r="H68" s="93" t="s">
        <v>102</v>
      </c>
      <c r="I68" s="93"/>
      <c r="J68" s="95">
        <f t="shared" si="0"/>
        <v>240</v>
      </c>
      <c r="K68" s="95"/>
      <c r="L68">
        <f>IF(VLOOKUP(J68,DATA!$C$2:$F$328,4,FALSE)="",0,(VLOOKUP(J68,DATA!$C$2:$F$328,4,FALSE)))</f>
        <v>0</v>
      </c>
    </row>
    <row r="69" spans="6:12" hidden="1" x14ac:dyDescent="0.2">
      <c r="F69" s="93"/>
      <c r="G69" s="93"/>
      <c r="H69" s="93" t="s">
        <v>103</v>
      </c>
      <c r="I69" s="93"/>
      <c r="J69" s="95">
        <f t="shared" si="0"/>
        <v>241</v>
      </c>
      <c r="K69" s="95"/>
      <c r="L69" t="str">
        <f>IF(VLOOKUP(J69,DATA!$C$2:$F$328,4,FALSE)="","",(VLOOKUP(J69,DATA!$C$2:$F$328,4,FALSE)))</f>
        <v/>
      </c>
    </row>
    <row r="70" spans="6:12" hidden="1" x14ac:dyDescent="0.2">
      <c r="F70" s="93"/>
      <c r="G70" s="93"/>
      <c r="H70" s="93" t="s">
        <v>104</v>
      </c>
      <c r="I70" s="93"/>
      <c r="J70" s="95">
        <f t="shared" si="0"/>
        <v>242</v>
      </c>
      <c r="K70" s="95"/>
      <c r="L70" t="str">
        <f>IF(VLOOKUP(J70,DATA!$C$2:$F$328,4,FALSE)="","",(VLOOKUP(J70,DATA!$C$2:$F$328,4,FALSE)))</f>
        <v/>
      </c>
    </row>
    <row r="71" spans="6:12" hidden="1" x14ac:dyDescent="0.2">
      <c r="F71" s="93"/>
      <c r="G71" s="93"/>
      <c r="H71" s="93" t="s">
        <v>105</v>
      </c>
      <c r="I71" s="93"/>
      <c r="J71" s="95">
        <f t="shared" si="0"/>
        <v>243</v>
      </c>
      <c r="K71" s="95"/>
      <c r="L71" t="str">
        <f>IF(VLOOKUP(J71,DATA!$C$2:$F$328,4,FALSE)="","",(VLOOKUP(J71,DATA!$C$2:$F$328,4,FALSE)))</f>
        <v/>
      </c>
    </row>
    <row r="72" spans="6:12" hidden="1" x14ac:dyDescent="0.2">
      <c r="F72" s="93"/>
      <c r="G72" s="93"/>
      <c r="H72" s="93" t="s">
        <v>106</v>
      </c>
      <c r="I72" s="93"/>
      <c r="J72" s="95">
        <f t="shared" si="0"/>
        <v>244</v>
      </c>
      <c r="K72" s="95"/>
      <c r="L72">
        <f>IF(VLOOKUP(J72,DATA!$C$2:$F$328,4,FALSE)="",0,(VLOOKUP(J72,DATA!$C$2:$F$328,4,FALSE)))</f>
        <v>0</v>
      </c>
    </row>
    <row r="73" spans="6:12" hidden="1" x14ac:dyDescent="0.2">
      <c r="F73" s="93"/>
      <c r="G73" s="93"/>
      <c r="H73" s="93" t="s">
        <v>107</v>
      </c>
      <c r="I73" s="93"/>
      <c r="J73" s="95">
        <f t="shared" si="0"/>
        <v>245</v>
      </c>
      <c r="K73" s="95"/>
      <c r="L73" t="str">
        <f>IF(VLOOKUP(J73,DATA!$C$2:$F$328,4,FALSE)="","",(VLOOKUP(J73,DATA!$C$2:$F$328,4,FALSE)))</f>
        <v/>
      </c>
    </row>
    <row r="74" spans="6:12" hidden="1" x14ac:dyDescent="0.2">
      <c r="F74" s="93"/>
      <c r="G74" s="93"/>
      <c r="H74" s="93" t="s">
        <v>108</v>
      </c>
      <c r="I74" s="93"/>
      <c r="J74" s="95">
        <f t="shared" si="0"/>
        <v>246</v>
      </c>
      <c r="K74" s="95"/>
      <c r="L74" t="str">
        <f>IF(VLOOKUP(J74,DATA!$C$2:$F$328,4,FALSE)="","",(VLOOKUP(J74,DATA!$C$2:$F$328,4,FALSE)))</f>
        <v/>
      </c>
    </row>
    <row r="75" spans="6:12" hidden="1" x14ac:dyDescent="0.2">
      <c r="F75" s="93"/>
      <c r="G75" s="93"/>
      <c r="H75" s="93" t="s">
        <v>109</v>
      </c>
      <c r="I75" s="93"/>
      <c r="J75" s="95">
        <f t="shared" si="0"/>
        <v>247</v>
      </c>
      <c r="K75" s="95"/>
      <c r="L75" t="str">
        <f>IF(VLOOKUP(J75,DATA!$C$2:$F$328,4,FALSE)="","",(VLOOKUP(J75,DATA!$C$2:$F$328,4,FALSE)))</f>
        <v/>
      </c>
    </row>
    <row r="76" spans="6:12" hidden="1" x14ac:dyDescent="0.2">
      <c r="F76" s="93"/>
      <c r="G76" s="93"/>
      <c r="H76" s="93" t="s">
        <v>110</v>
      </c>
      <c r="I76" s="93"/>
      <c r="J76" s="95">
        <f t="shared" si="0"/>
        <v>248</v>
      </c>
      <c r="K76" s="95"/>
      <c r="L76">
        <f>IF(VLOOKUP(J76,DATA!$C$2:$F$328,4,FALSE)="",0,(VLOOKUP(J76,DATA!$C$2:$F$328,4,FALSE)))</f>
        <v>0</v>
      </c>
    </row>
    <row r="77" spans="6:12" hidden="1" x14ac:dyDescent="0.2">
      <c r="F77" s="93"/>
      <c r="G77" s="93"/>
      <c r="H77" s="93" t="s">
        <v>111</v>
      </c>
      <c r="I77" s="93"/>
      <c r="J77" s="95">
        <f t="shared" si="0"/>
        <v>249</v>
      </c>
      <c r="K77" s="95"/>
      <c r="L77" t="str">
        <f>IF(VLOOKUP(J77,DATA!$C$2:$F$328,4,FALSE)="","",(VLOOKUP(J77,DATA!$C$2:$F$328,4,FALSE)))</f>
        <v/>
      </c>
    </row>
    <row r="78" spans="6:12" hidden="1" x14ac:dyDescent="0.2">
      <c r="F78" s="93"/>
      <c r="G78" s="93"/>
      <c r="H78" s="93" t="s">
        <v>112</v>
      </c>
      <c r="I78" s="93"/>
      <c r="J78" s="95">
        <f t="shared" si="0"/>
        <v>250</v>
      </c>
      <c r="K78" s="95"/>
      <c r="L78" t="str">
        <f>IF(VLOOKUP(J78,DATA!$C$2:$F$328,4,FALSE)="","",(VLOOKUP(J78,DATA!$C$2:$F$328,4,FALSE)))</f>
        <v/>
      </c>
    </row>
    <row r="79" spans="6:12" hidden="1" x14ac:dyDescent="0.2">
      <c r="F79" s="93"/>
      <c r="G79" s="93"/>
      <c r="H79" s="93" t="s">
        <v>113</v>
      </c>
      <c r="I79" s="93"/>
      <c r="J79" s="95">
        <f t="shared" si="0"/>
        <v>251</v>
      </c>
      <c r="K79" s="95"/>
      <c r="L79" t="str">
        <f>IF(VLOOKUP(J79,DATA!$C$2:$F$328,4,FALSE)="","",(VLOOKUP(J79,DATA!$C$2:$F$328,4,FALSE)))</f>
        <v/>
      </c>
    </row>
    <row r="80" spans="6:12" hidden="1" x14ac:dyDescent="0.2">
      <c r="F80" s="93"/>
      <c r="G80" s="93"/>
      <c r="H80" s="93" t="s">
        <v>114</v>
      </c>
      <c r="I80" s="93"/>
      <c r="J80" s="95">
        <f t="shared" si="0"/>
        <v>252</v>
      </c>
      <c r="K80" s="95"/>
      <c r="L80">
        <f>IF(VLOOKUP(J80,DATA!$C$2:$F$328,4,FALSE)="",0,(VLOOKUP(J80,DATA!$C$2:$F$328,4,FALSE)))</f>
        <v>0</v>
      </c>
    </row>
    <row r="81" spans="6:13" hidden="1" x14ac:dyDescent="0.2">
      <c r="F81" s="93"/>
      <c r="G81" s="93"/>
      <c r="H81" s="93" t="s">
        <v>115</v>
      </c>
      <c r="I81" s="93"/>
      <c r="J81" s="95">
        <f t="shared" si="0"/>
        <v>253</v>
      </c>
      <c r="K81" s="95"/>
      <c r="L81" t="str">
        <f>IF(VLOOKUP(J81,DATA!$C$2:$F$328,4,FALSE)="","",(VLOOKUP(J81,DATA!$C$2:$F$328,4,FALSE)))</f>
        <v/>
      </c>
    </row>
    <row r="82" spans="6:13" hidden="1" x14ac:dyDescent="0.2">
      <c r="F82" s="93"/>
      <c r="G82" s="93"/>
      <c r="H82" s="93" t="s">
        <v>116</v>
      </c>
      <c r="I82" s="93"/>
      <c r="J82" s="95">
        <f t="shared" si="0"/>
        <v>254</v>
      </c>
      <c r="K82" s="95"/>
      <c r="L82" t="str">
        <f>IF(VLOOKUP(J82,DATA!$C$2:$F$328,4,FALSE)="","",(VLOOKUP(J82,DATA!$C$2:$F$328,4,FALSE)))</f>
        <v/>
      </c>
    </row>
    <row r="83" spans="6:13" hidden="1" x14ac:dyDescent="0.2">
      <c r="F83" s="93"/>
      <c r="G83" s="93"/>
      <c r="H83" s="93" t="s">
        <v>117</v>
      </c>
      <c r="I83" s="93"/>
      <c r="J83" s="95">
        <f t="shared" si="0"/>
        <v>255</v>
      </c>
      <c r="K83" s="95"/>
      <c r="L83" t="str">
        <f>IF(VLOOKUP(J83,DATA!$C$2:$F$328,4,FALSE)="","",(VLOOKUP(J83,DATA!$C$2:$F$328,4,FALSE)))</f>
        <v/>
      </c>
    </row>
    <row r="84" spans="6:13" hidden="1" x14ac:dyDescent="0.2">
      <c r="F84" s="93"/>
      <c r="G84" s="93"/>
      <c r="H84" s="93" t="s">
        <v>118</v>
      </c>
      <c r="I84" s="93"/>
      <c r="J84" s="95">
        <f t="shared" si="0"/>
        <v>256</v>
      </c>
      <c r="K84" s="95"/>
      <c r="L84">
        <f>IF(VLOOKUP(J84,DATA!$C$2:$F$328,4,FALSE)="",0,(VLOOKUP(J84,DATA!$C$2:$F$328,4,FALSE)))</f>
        <v>0</v>
      </c>
    </row>
    <row r="85" spans="6:13" hidden="1" x14ac:dyDescent="0.2">
      <c r="F85" s="93"/>
      <c r="G85" s="93"/>
      <c r="H85" s="93" t="s">
        <v>119</v>
      </c>
      <c r="I85" s="93"/>
      <c r="J85" s="95">
        <f t="shared" si="0"/>
        <v>257</v>
      </c>
      <c r="K85" s="95"/>
      <c r="L85" t="str">
        <f>IF(VLOOKUP(J85,DATA!$C$2:$F$328,4,FALSE)="","",(VLOOKUP(J85,DATA!$C$2:$F$328,4,FALSE)))</f>
        <v/>
      </c>
    </row>
    <row r="86" spans="6:13" hidden="1" x14ac:dyDescent="0.2">
      <c r="F86" s="93"/>
      <c r="G86" s="93"/>
      <c r="H86" s="93" t="s">
        <v>120</v>
      </c>
      <c r="I86" s="93"/>
      <c r="J86" s="95">
        <f t="shared" si="0"/>
        <v>258</v>
      </c>
      <c r="K86" s="95"/>
      <c r="L86" t="str">
        <f>IF(VLOOKUP(J86,DATA!$C$2:$F$328,4,FALSE)="","",(VLOOKUP(J86,DATA!$C$2:$F$328,4,FALSE)))</f>
        <v/>
      </c>
    </row>
    <row r="87" spans="6:13" hidden="1" x14ac:dyDescent="0.2">
      <c r="F87" s="93"/>
      <c r="G87" s="93"/>
      <c r="H87" s="93" t="s">
        <v>121</v>
      </c>
      <c r="I87" s="93"/>
      <c r="J87" s="95">
        <f t="shared" si="0"/>
        <v>259</v>
      </c>
      <c r="K87" s="95"/>
      <c r="L87" t="str">
        <f>IF(VLOOKUP(J87,DATA!$C$2:$F$328,4,FALSE)="","",(VLOOKUP(J87,DATA!$C$2:$F$328,4,FALSE)))</f>
        <v/>
      </c>
    </row>
    <row r="88" spans="6:13" hidden="1" x14ac:dyDescent="0.2">
      <c r="F88" s="93"/>
      <c r="G88" s="93"/>
      <c r="H88" s="93" t="s">
        <v>122</v>
      </c>
      <c r="I88" s="93"/>
      <c r="J88" s="95">
        <f t="shared" si="0"/>
        <v>260</v>
      </c>
      <c r="K88" s="95"/>
      <c r="L88">
        <f>IF(VLOOKUP(J88,DATA!$C$2:$F$328,4,FALSE)="",0,(VLOOKUP(J88,DATA!$C$2:$F$328,4,FALSE)))</f>
        <v>0</v>
      </c>
    </row>
    <row r="89" spans="6:13" hidden="1" x14ac:dyDescent="0.2">
      <c r="F89" s="93"/>
      <c r="G89" s="93"/>
      <c r="H89" s="93" t="s">
        <v>123</v>
      </c>
      <c r="I89" s="93"/>
      <c r="J89" s="95">
        <f t="shared" si="0"/>
        <v>261</v>
      </c>
      <c r="K89" s="95"/>
      <c r="L89" t="str">
        <f>IF(VLOOKUP(J89,DATA!$C$2:$F$328,4,FALSE)="","",(VLOOKUP(J89,DATA!$C$2:$F$328,4,FALSE)))</f>
        <v/>
      </c>
    </row>
    <row r="90" spans="6:13" hidden="1" x14ac:dyDescent="0.2">
      <c r="F90" s="93"/>
      <c r="G90" s="93"/>
      <c r="H90" s="93" t="s">
        <v>124</v>
      </c>
      <c r="I90" s="93"/>
      <c r="J90" s="95">
        <f t="shared" si="0"/>
        <v>262</v>
      </c>
      <c r="K90" s="95"/>
      <c r="L90" t="str">
        <f>IF(VLOOKUP(J90,DATA!$C$2:$F$328,4,FALSE)="","",(VLOOKUP(J90,DATA!$C$2:$F$328,4,FALSE)))</f>
        <v/>
      </c>
    </row>
    <row r="91" spans="6:13" hidden="1" x14ac:dyDescent="0.2">
      <c r="F91" s="93"/>
      <c r="G91" s="93"/>
      <c r="H91" s="93" t="s">
        <v>125</v>
      </c>
      <c r="I91" s="93"/>
      <c r="J91" s="95">
        <f t="shared" si="0"/>
        <v>263</v>
      </c>
      <c r="K91" s="95"/>
      <c r="L91" t="str">
        <f>IF(VLOOKUP(J91,DATA!$C$2:$F$328,4,FALSE)="","",(VLOOKUP(J91,DATA!$C$2:$F$328,4,FALSE)))</f>
        <v/>
      </c>
    </row>
    <row r="92" spans="6:13" hidden="1" x14ac:dyDescent="0.2">
      <c r="F92" s="93"/>
      <c r="G92" s="93"/>
      <c r="H92" s="93" t="s">
        <v>126</v>
      </c>
      <c r="I92" s="93"/>
      <c r="J92" s="95">
        <f t="shared" si="0"/>
        <v>264</v>
      </c>
      <c r="K92" s="95"/>
      <c r="L92">
        <f>IF(VLOOKUP(J92,DATA!$C$2:$F$328,4,FALSE)="",0,(VLOOKUP(J92,DATA!$C$2:$F$328,4,FALSE)))</f>
        <v>0</v>
      </c>
    </row>
    <row r="93" spans="6:13" hidden="1" x14ac:dyDescent="0.2">
      <c r="H93" s="93" t="s">
        <v>515</v>
      </c>
      <c r="I93" s="93"/>
      <c r="L93" s="606" t="str">
        <f>IF(L42="","",SUM(L60+L64+L68+L72+L76+L80+L84+L88+L92))</f>
        <v/>
      </c>
      <c r="M93" s="606"/>
    </row>
  </sheetData>
  <sheetProtection algorithmName="SHA-512" hashValue="yFC+zkHViTcme/zB8IeICDlIE72uAFz1rm8hWGGIzl0tHoZSQLjKlGCI0P5NdwqeznWY9tmOYioP9JA2yWWBsQ==" saltValue="hevSZItBSArzis5DZx2DiA==" spinCount="100000" sheet="1" formatRows="0" selectLockedCells="1"/>
  <customSheetViews>
    <customSheetView guid="{99C5DC5D-4FA6-4759-9524-D1D8E5F6D462}" scale="85" fitToPage="1" hiddenRows="1" hiddenColumns="1" topLeftCell="A13">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13">
      <selection activeCell="B21" sqref="B21:Z21"/>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13">
      <selection activeCell="B21" sqref="B21:Z21"/>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M20 B21 I23:I31 M23:O31 Y23:Y31">
    <cfRule type="cellIs" dxfId="3" priority="1" stopIfTrue="1" operator="equal">
      <formula>0</formula>
    </cfRule>
  </conditionalFormatting>
  <conditionalFormatting sqref="Q17 V17:W17">
    <cfRule type="cellIs" dxfId="2" priority="2" stopIfTrue="1" operator="equal">
      <formula>5</formula>
    </cfRule>
  </conditionalFormatting>
  <dataValidations count="4">
    <dataValidation allowBlank="1" showErrorMessage="1" promptTitle="Warning!" sqref="O11" xr:uid="{00000000-0002-0000-1000-000000000000}"/>
    <dataValidation allowBlank="1" showInputMessage="1" showErrorMessage="1" promptTitle="Warning!" prompt="Do not type in this cell. Information should be entered on the Merge Data sheet. " sqref="E13:E15 Q12:Q15" xr:uid="{00000000-0002-0000-1000-000001000000}"/>
    <dataValidation type="textLength" operator="equal" allowBlank="1" showInputMessage="1" showErrorMessage="1" errorTitle="ERROR" error="4 digits are required" sqref="G20:H20" xr:uid="{00000000-0002-0000-10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1000-000003000000}">
      <formula1>O33</formula1>
    </dataValidation>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43"/>
    <pageSetUpPr fitToPage="1"/>
  </sheetPr>
  <dimension ref="A1:N77"/>
  <sheetViews>
    <sheetView zoomScale="64" zoomScaleNormal="100" zoomScaleSheetLayoutView="72" workbookViewId="0">
      <selection activeCell="B2" sqref="B2:M2"/>
    </sheetView>
  </sheetViews>
  <sheetFormatPr defaultColWidth="0" defaultRowHeight="12.75" customHeight="1" zeroHeight="1" x14ac:dyDescent="0.2"/>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2">
      <c r="A1" s="28"/>
      <c r="B1" s="28"/>
      <c r="C1" s="28"/>
      <c r="D1" s="28"/>
      <c r="E1" s="28"/>
      <c r="F1" s="28"/>
      <c r="G1" s="28"/>
      <c r="H1" s="28"/>
      <c r="I1" s="28"/>
      <c r="J1" s="28"/>
      <c r="K1" s="28"/>
      <c r="L1" s="28"/>
      <c r="M1" s="28"/>
      <c r="N1" s="28"/>
    </row>
    <row r="2" spans="1:14" ht="21" x14ac:dyDescent="0.35">
      <c r="A2" s="265"/>
      <c r="B2" s="426" t="str">
        <f>ENTITY!A2</f>
        <v>Chicago Cook Workforce Partnership</v>
      </c>
      <c r="C2" s="426"/>
      <c r="D2" s="426"/>
      <c r="E2" s="426"/>
      <c r="F2" s="426"/>
      <c r="G2" s="426"/>
      <c r="H2" s="426"/>
      <c r="I2" s="426"/>
      <c r="J2" s="426"/>
      <c r="K2" s="426"/>
      <c r="L2" s="426"/>
      <c r="M2" s="426"/>
      <c r="N2" s="31"/>
    </row>
    <row r="3" spans="1:14" ht="21" x14ac:dyDescent="0.35">
      <c r="A3" s="28"/>
      <c r="B3" s="426" t="s">
        <v>171</v>
      </c>
      <c r="C3" s="426"/>
      <c r="D3" s="426"/>
      <c r="E3" s="426"/>
      <c r="F3" s="426"/>
      <c r="G3" s="426"/>
      <c r="H3" s="426"/>
      <c r="I3" s="426"/>
      <c r="J3" s="426"/>
      <c r="K3" s="426"/>
      <c r="L3" s="426"/>
      <c r="M3" s="426"/>
      <c r="N3" s="31"/>
    </row>
    <row r="4" spans="1:14" ht="6" customHeight="1" x14ac:dyDescent="0.2">
      <c r="A4" s="28"/>
      <c r="B4" s="34"/>
      <c r="C4" s="34"/>
      <c r="D4" s="34"/>
      <c r="E4" s="34"/>
      <c r="F4" s="34"/>
      <c r="G4" s="34"/>
      <c r="H4" s="34"/>
      <c r="I4" s="34"/>
      <c r="J4" s="34"/>
      <c r="K4" s="34"/>
      <c r="L4" s="34"/>
      <c r="M4" s="34"/>
      <c r="N4" s="32"/>
    </row>
    <row r="5" spans="1:14" ht="21" x14ac:dyDescent="0.35">
      <c r="A5" s="28"/>
      <c r="B5" s="426" t="str">
        <f>IF(DATA!$F$5="","LWIA 7 Broker: ______________________","LWIA 7 OJT Broker: "&amp;DATA!$F$5)</f>
        <v>LWIA 7 Broker: ______________________</v>
      </c>
      <c r="C5" s="426"/>
      <c r="D5" s="426"/>
      <c r="E5" s="426"/>
      <c r="F5" s="426"/>
      <c r="G5" s="426"/>
      <c r="H5" s="426"/>
      <c r="I5" s="426"/>
      <c r="J5" s="426"/>
      <c r="K5" s="426"/>
      <c r="L5" s="426"/>
      <c r="M5" s="426"/>
      <c r="N5" s="31"/>
    </row>
    <row r="6" spans="1:14" ht="21" x14ac:dyDescent="0.35">
      <c r="A6" s="28"/>
      <c r="B6" s="426" t="str">
        <f>IF(DATA!F2="","Employer Agreement # _______________________","Employer Agreement # "&amp;IF(DATA!$F$2="","",RIGHT(DATA!$F$3,2)&amp;"-"&amp;UPPER(DATA!$F$4)&amp;"-"&amp;DATA!$F$2))</f>
        <v>Employer Agreement # _______________________</v>
      </c>
      <c r="C6" s="426"/>
      <c r="D6" s="426"/>
      <c r="E6" s="426"/>
      <c r="F6" s="426"/>
      <c r="G6" s="426"/>
      <c r="H6" s="426"/>
      <c r="I6" s="426"/>
      <c r="J6" s="426"/>
      <c r="K6" s="426"/>
      <c r="L6" s="426"/>
      <c r="M6" s="426"/>
      <c r="N6" s="31"/>
    </row>
    <row r="7" spans="1:14" ht="9.9499999999999993" customHeight="1" x14ac:dyDescent="0.35">
      <c r="A7" s="28"/>
      <c r="B7" s="35"/>
      <c r="C7" s="36"/>
      <c r="D7" s="36"/>
      <c r="E7" s="36"/>
      <c r="F7" s="36"/>
      <c r="G7" s="36"/>
      <c r="H7" s="36"/>
      <c r="I7" s="36"/>
      <c r="J7" s="36"/>
      <c r="K7" s="36"/>
      <c r="L7" s="36"/>
      <c r="M7" s="36"/>
      <c r="N7" s="33"/>
    </row>
    <row r="8" spans="1:14" ht="9.9499999999999993" customHeight="1" x14ac:dyDescent="0.35">
      <c r="A8" s="28"/>
      <c r="B8" s="35"/>
      <c r="C8" s="36"/>
      <c r="D8" s="36"/>
      <c r="E8" s="36"/>
      <c r="F8" s="36"/>
      <c r="G8" s="36"/>
      <c r="H8" s="36"/>
      <c r="I8" s="36"/>
      <c r="J8" s="36"/>
      <c r="K8" s="39"/>
      <c r="L8" s="39"/>
      <c r="M8" s="39"/>
      <c r="N8" s="33"/>
    </row>
    <row r="9" spans="1:14" ht="21" x14ac:dyDescent="0.35">
      <c r="A9" s="28"/>
      <c r="B9" s="37" t="s">
        <v>414</v>
      </c>
      <c r="C9" s="300"/>
      <c r="D9" s="300"/>
      <c r="E9" s="300"/>
      <c r="F9" s="300"/>
      <c r="G9" s="300"/>
      <c r="H9" s="300"/>
      <c r="I9" s="300"/>
      <c r="J9" s="300"/>
      <c r="K9" s="300"/>
      <c r="L9" s="300"/>
      <c r="M9" s="300"/>
      <c r="N9" s="301"/>
    </row>
    <row r="10" spans="1:14" ht="15.6" customHeight="1" x14ac:dyDescent="0.25">
      <c r="A10" s="28"/>
      <c r="B10" s="438" t="s">
        <v>521</v>
      </c>
      <c r="C10" s="439"/>
      <c r="D10" s="439"/>
      <c r="E10" s="439"/>
      <c r="F10" s="439"/>
      <c r="G10" s="440"/>
      <c r="H10" s="88" t="s">
        <v>416</v>
      </c>
      <c r="I10" s="89"/>
      <c r="J10" s="90"/>
      <c r="K10" s="90"/>
      <c r="L10" s="90"/>
      <c r="M10" s="84" t="str">
        <f>IF(B11="","",IF(H11="","NO O*NET SOC CODE PROVIDED",""))</f>
        <v/>
      </c>
      <c r="N10" s="301"/>
    </row>
    <row r="11" spans="1:14" ht="15.75" x14ac:dyDescent="0.25">
      <c r="A11" s="28"/>
      <c r="B11" s="432" t="str">
        <f>IF(E48="","",E48)</f>
        <v/>
      </c>
      <c r="C11" s="433"/>
      <c r="D11" s="433"/>
      <c r="E11" s="433"/>
      <c r="F11" s="433"/>
      <c r="G11" s="434"/>
      <c r="H11" s="432" t="str">
        <f>IF(E49="","",E49)</f>
        <v/>
      </c>
      <c r="I11" s="433"/>
      <c r="J11" s="433"/>
      <c r="K11" s="433"/>
      <c r="L11" s="433"/>
      <c r="M11" s="434"/>
      <c r="N11" s="301"/>
    </row>
    <row r="12" spans="1:14" ht="15.75" x14ac:dyDescent="0.25">
      <c r="A12" s="28"/>
      <c r="B12" s="38" t="s">
        <v>417</v>
      </c>
      <c r="C12" s="302"/>
      <c r="D12" s="302"/>
      <c r="E12" s="302"/>
      <c r="F12" s="302"/>
      <c r="G12" s="302"/>
      <c r="H12" s="302"/>
      <c r="I12" s="302"/>
      <c r="J12" s="302"/>
      <c r="K12" s="302"/>
      <c r="L12" s="302"/>
      <c r="M12" s="303"/>
      <c r="N12" s="301"/>
    </row>
    <row r="13" spans="1:14" ht="15.75" x14ac:dyDescent="0.25">
      <c r="A13" s="28"/>
      <c r="B13" s="423" t="str">
        <f>IF(E50="","",E50)</f>
        <v/>
      </c>
      <c r="C13" s="424"/>
      <c r="D13" s="424"/>
      <c r="E13" s="424"/>
      <c r="F13" s="424"/>
      <c r="G13" s="424"/>
      <c r="H13" s="424"/>
      <c r="I13" s="424"/>
      <c r="J13" s="424"/>
      <c r="K13" s="424"/>
      <c r="L13" s="424"/>
      <c r="M13" s="425"/>
      <c r="N13" s="301"/>
    </row>
    <row r="14" spans="1:14" ht="15.75" x14ac:dyDescent="0.25">
      <c r="A14" s="28"/>
      <c r="B14" s="38" t="s">
        <v>418</v>
      </c>
      <c r="C14" s="302"/>
      <c r="D14" s="302"/>
      <c r="E14" s="302"/>
      <c r="F14" s="302"/>
      <c r="G14" s="302"/>
      <c r="H14" s="302"/>
      <c r="I14" s="302"/>
      <c r="J14" s="302"/>
      <c r="K14" s="302"/>
      <c r="L14" s="302"/>
      <c r="M14" s="303"/>
      <c r="N14" s="301"/>
    </row>
    <row r="15" spans="1:14" ht="15.6" customHeight="1" x14ac:dyDescent="0.25">
      <c r="A15" s="28"/>
      <c r="B15" s="423" t="str">
        <f>IF(E51="","",E51)</f>
        <v/>
      </c>
      <c r="C15" s="430"/>
      <c r="D15" s="430"/>
      <c r="E15" s="430"/>
      <c r="F15" s="430"/>
      <c r="G15" s="430"/>
      <c r="H15" s="430"/>
      <c r="I15" s="430"/>
      <c r="J15" s="430"/>
      <c r="K15" s="430"/>
      <c r="L15" s="430"/>
      <c r="M15" s="431"/>
      <c r="N15" s="301"/>
    </row>
    <row r="16" spans="1:14" ht="15.75" x14ac:dyDescent="0.25">
      <c r="A16" s="28"/>
      <c r="B16" s="38" t="s">
        <v>419</v>
      </c>
      <c r="C16" s="302"/>
      <c r="D16" s="302"/>
      <c r="E16" s="302"/>
      <c r="F16" s="302"/>
      <c r="G16" s="302"/>
      <c r="H16" s="302"/>
      <c r="I16" s="302"/>
      <c r="J16" s="302"/>
      <c r="K16" s="302"/>
      <c r="L16" s="302"/>
      <c r="M16" s="303"/>
      <c r="N16" s="301"/>
    </row>
    <row r="17" spans="1:14" ht="15.75" x14ac:dyDescent="0.25">
      <c r="A17" s="28"/>
      <c r="B17" s="423" t="str">
        <f>IF(E52="","",E52)</f>
        <v/>
      </c>
      <c r="C17" s="424"/>
      <c r="D17" s="424"/>
      <c r="E17" s="424"/>
      <c r="F17" s="424"/>
      <c r="G17" s="424"/>
      <c r="H17" s="424"/>
      <c r="I17" s="424"/>
      <c r="J17" s="424"/>
      <c r="K17" s="424"/>
      <c r="L17" s="424"/>
      <c r="M17" s="425"/>
      <c r="N17" s="301"/>
    </row>
    <row r="18" spans="1:14" ht="15.75" x14ac:dyDescent="0.25">
      <c r="A18" s="28"/>
      <c r="B18" s="38" t="s">
        <v>420</v>
      </c>
      <c r="C18" s="302"/>
      <c r="D18" s="302"/>
      <c r="E18" s="302"/>
      <c r="F18" s="302"/>
      <c r="G18" s="302"/>
      <c r="H18" s="302"/>
      <c r="I18" s="302"/>
      <c r="J18" s="302"/>
      <c r="K18" s="302"/>
      <c r="L18" s="302"/>
      <c r="M18" s="303"/>
      <c r="N18" s="301"/>
    </row>
    <row r="19" spans="1:14" ht="15.75" x14ac:dyDescent="0.25">
      <c r="A19" s="28"/>
      <c r="B19" s="432" t="str">
        <f>IF(E55="","",E55)</f>
        <v/>
      </c>
      <c r="C19" s="433"/>
      <c r="D19" s="433"/>
      <c r="E19" s="433"/>
      <c r="F19" s="433"/>
      <c r="G19" s="433"/>
      <c r="H19" s="433"/>
      <c r="I19" s="433"/>
      <c r="J19" s="433"/>
      <c r="K19" s="433"/>
      <c r="L19" s="433"/>
      <c r="M19" s="434"/>
      <c r="N19" s="301"/>
    </row>
    <row r="20" spans="1:14" ht="15.75" x14ac:dyDescent="0.25">
      <c r="A20" s="28"/>
      <c r="B20" s="38" t="s">
        <v>421</v>
      </c>
      <c r="C20" s="302"/>
      <c r="D20" s="302"/>
      <c r="E20" s="302"/>
      <c r="F20" s="302"/>
      <c r="G20" s="302"/>
      <c r="H20" s="302"/>
      <c r="I20" s="302"/>
      <c r="J20" s="302"/>
      <c r="K20" s="302"/>
      <c r="L20" s="302"/>
      <c r="M20" s="303"/>
      <c r="N20" s="301"/>
    </row>
    <row r="21" spans="1:14" ht="15.75" x14ac:dyDescent="0.25">
      <c r="A21" s="28"/>
      <c r="B21" s="435" t="str">
        <f>IF(E53="","",E53)</f>
        <v/>
      </c>
      <c r="C21" s="436"/>
      <c r="D21" s="436"/>
      <c r="E21" s="436"/>
      <c r="F21" s="436"/>
      <c r="G21" s="436"/>
      <c r="H21" s="436"/>
      <c r="I21" s="436"/>
      <c r="J21" s="436"/>
      <c r="K21" s="436"/>
      <c r="L21" s="436"/>
      <c r="M21" s="437"/>
      <c r="N21" s="301"/>
    </row>
    <row r="22" spans="1:14" ht="15.75" x14ac:dyDescent="0.25">
      <c r="A22" s="28"/>
      <c r="B22" s="38" t="s">
        <v>422</v>
      </c>
      <c r="C22" s="302"/>
      <c r="D22" s="302"/>
      <c r="E22" s="302"/>
      <c r="F22" s="302"/>
      <c r="G22" s="302"/>
      <c r="H22" s="302"/>
      <c r="I22" s="302"/>
      <c r="J22" s="302"/>
      <c r="K22" s="302"/>
      <c r="L22" s="302"/>
      <c r="M22" s="303"/>
      <c r="N22" s="301"/>
    </row>
    <row r="23" spans="1:14" ht="15.75" x14ac:dyDescent="0.25">
      <c r="A23" s="28"/>
      <c r="B23" s="427" t="str">
        <f>IF(E54="","",E54)</f>
        <v/>
      </c>
      <c r="C23" s="428"/>
      <c r="D23" s="428"/>
      <c r="E23" s="428"/>
      <c r="F23" s="428"/>
      <c r="G23" s="428"/>
      <c r="H23" s="428"/>
      <c r="I23" s="428"/>
      <c r="J23" s="428"/>
      <c r="K23" s="428"/>
      <c r="L23" s="428"/>
      <c r="M23" s="429"/>
      <c r="N23" s="301"/>
    </row>
    <row r="24" spans="1:14" ht="15.75" x14ac:dyDescent="0.25">
      <c r="A24" s="28"/>
      <c r="B24" s="38" t="s">
        <v>423</v>
      </c>
      <c r="C24" s="302"/>
      <c r="D24" s="302"/>
      <c r="E24" s="302"/>
      <c r="F24" s="302"/>
      <c r="G24" s="302"/>
      <c r="H24" s="302"/>
      <c r="I24" s="302"/>
      <c r="J24" s="302"/>
      <c r="K24" s="302"/>
      <c r="L24" s="302"/>
      <c r="M24" s="303"/>
      <c r="N24" s="301"/>
    </row>
    <row r="25" spans="1:14" ht="15.75" x14ac:dyDescent="0.25">
      <c r="A25" s="28"/>
      <c r="B25" s="435" t="str">
        <f>IF(OR(E53="",E54=""),"",ROUNDDOWN(E53*E54,2))</f>
        <v/>
      </c>
      <c r="C25" s="436"/>
      <c r="D25" s="436"/>
      <c r="E25" s="436"/>
      <c r="F25" s="436"/>
      <c r="G25" s="436"/>
      <c r="H25" s="436"/>
      <c r="I25" s="436"/>
      <c r="J25" s="436"/>
      <c r="K25" s="436"/>
      <c r="L25" s="436"/>
      <c r="M25" s="437"/>
      <c r="N25" s="301"/>
    </row>
    <row r="26" spans="1:14" ht="15.75" x14ac:dyDescent="0.25">
      <c r="A26" s="28"/>
      <c r="B26" s="38" t="s">
        <v>424</v>
      </c>
      <c r="C26" s="302"/>
      <c r="D26" s="302"/>
      <c r="E26" s="302"/>
      <c r="F26" s="290"/>
      <c r="G26" s="290" t="s">
        <v>425</v>
      </c>
      <c r="H26" s="302"/>
      <c r="I26" s="302"/>
      <c r="J26" s="302"/>
      <c r="K26" s="302"/>
      <c r="L26" s="302"/>
      <c r="M26" s="303"/>
      <c r="N26" s="301"/>
    </row>
    <row r="27" spans="1:14" ht="15.75" x14ac:dyDescent="0.25">
      <c r="A27" s="28"/>
      <c r="B27" s="432" t="str">
        <f>IF(F49=0,"",F49)</f>
        <v/>
      </c>
      <c r="C27" s="433"/>
      <c r="D27" s="433"/>
      <c r="E27" s="433"/>
      <c r="F27" s="433"/>
      <c r="G27" s="433"/>
      <c r="H27" s="433"/>
      <c r="I27" s="433"/>
      <c r="J27" s="433"/>
      <c r="K27" s="433"/>
      <c r="L27" s="433"/>
      <c r="M27" s="434"/>
      <c r="N27" s="301"/>
    </row>
    <row r="28" spans="1:14" ht="15.75" x14ac:dyDescent="0.25">
      <c r="A28" s="28"/>
      <c r="B28" s="38" t="s">
        <v>426</v>
      </c>
      <c r="C28" s="302"/>
      <c r="D28" s="302"/>
      <c r="E28" s="302"/>
      <c r="F28" s="302"/>
      <c r="G28" s="302"/>
      <c r="I28" s="302"/>
      <c r="J28" s="302"/>
      <c r="K28" s="302"/>
      <c r="L28" s="302"/>
      <c r="M28" s="85"/>
      <c r="N28" s="301"/>
    </row>
    <row r="29" spans="1:14" ht="15.75" x14ac:dyDescent="0.25">
      <c r="A29" s="28"/>
      <c r="B29" s="435" t="str">
        <f>IF(OR(E48="",E53="",E54="",E56=""),"",IF((ROUNDDOWN(E53*E54,2)*F49)&gt;10000,10000,ROUNDDOWN(E53*E54,2)*F49))</f>
        <v/>
      </c>
      <c r="C29" s="436"/>
      <c r="D29" s="304"/>
      <c r="E29" s="304"/>
      <c r="F29" s="304"/>
      <c r="G29" s="304"/>
      <c r="H29" s="304"/>
      <c r="I29" s="304"/>
      <c r="J29" s="304"/>
      <c r="K29" s="304"/>
      <c r="L29" s="304"/>
      <c r="M29" s="87" t="str">
        <f>IF(OR(E48="",F49="",E53="",E54=""),"",IF((ROUNDDOWN(E53*E54,2)*F49)&gt;10000," $10,000.00 LIMIT IMPOSED AS ACTUAL CALCULATION EXCEEDS LIMIT",""))</f>
        <v/>
      </c>
      <c r="N29" s="301"/>
    </row>
    <row r="30" spans="1:14" ht="15.75" x14ac:dyDescent="0.25">
      <c r="A30" s="28"/>
      <c r="B30" s="38" t="s">
        <v>427</v>
      </c>
      <c r="C30" s="302"/>
      <c r="D30" s="302"/>
      <c r="E30" s="302"/>
      <c r="F30" s="302"/>
      <c r="G30" s="302"/>
      <c r="H30" s="302"/>
      <c r="I30" s="302"/>
      <c r="J30" s="302"/>
      <c r="K30" s="302"/>
      <c r="L30" s="302"/>
      <c r="M30" s="303"/>
      <c r="N30" s="301"/>
    </row>
    <row r="31" spans="1:14" ht="15.75" x14ac:dyDescent="0.25">
      <c r="A31" s="28"/>
      <c r="B31" s="432" t="str">
        <f>IF(E56="","",E56)</f>
        <v/>
      </c>
      <c r="C31" s="433"/>
      <c r="D31" s="433"/>
      <c r="E31" s="433"/>
      <c r="F31" s="433"/>
      <c r="G31" s="433"/>
      <c r="H31" s="433"/>
      <c r="I31" s="433"/>
      <c r="J31" s="433"/>
      <c r="K31" s="433"/>
      <c r="L31" s="433"/>
      <c r="M31" s="434"/>
      <c r="N31" s="301"/>
    </row>
    <row r="32" spans="1:14" ht="15.75" x14ac:dyDescent="0.25">
      <c r="A32" s="28"/>
      <c r="B32" s="38" t="s">
        <v>428</v>
      </c>
      <c r="C32" s="302"/>
      <c r="D32" s="302"/>
      <c r="E32" s="302"/>
      <c r="F32" s="302"/>
      <c r="G32" s="302"/>
      <c r="H32" s="302"/>
      <c r="I32" s="302"/>
      <c r="J32" s="302"/>
      <c r="K32" s="302"/>
      <c r="L32" s="302"/>
      <c r="M32" s="303"/>
      <c r="N32" s="301"/>
    </row>
    <row r="33" spans="1:14" ht="15.75" x14ac:dyDescent="0.25">
      <c r="A33" s="28"/>
      <c r="B33" s="435" t="str">
        <f>IF(F49=0,"",IF(OR(E48="",E53="",E54="",F49=""),"",B29*B31))</f>
        <v/>
      </c>
      <c r="C33" s="436"/>
      <c r="D33" s="436"/>
      <c r="E33" s="436"/>
      <c r="F33" s="436"/>
      <c r="G33" s="436"/>
      <c r="H33" s="436"/>
      <c r="I33" s="436"/>
      <c r="J33" s="436"/>
      <c r="K33" s="436"/>
      <c r="L33" s="436"/>
      <c r="M33" s="437"/>
      <c r="N33" s="301"/>
    </row>
    <row r="34" spans="1:14" ht="15.75" x14ac:dyDescent="0.25">
      <c r="A34" s="28"/>
      <c r="B34" s="305"/>
      <c r="C34" s="305"/>
      <c r="D34" s="305"/>
      <c r="E34" s="305"/>
      <c r="F34" s="305"/>
      <c r="G34" s="305"/>
      <c r="H34" s="305"/>
      <c r="I34" s="305"/>
      <c r="J34" s="305"/>
      <c r="K34" s="305"/>
      <c r="L34" s="305"/>
      <c r="M34" s="305"/>
      <c r="N34" s="301"/>
    </row>
    <row r="35" spans="1:14" ht="21" x14ac:dyDescent="0.35">
      <c r="A35" s="28"/>
      <c r="B35" s="37" t="s">
        <v>429</v>
      </c>
      <c r="C35" s="300"/>
      <c r="D35" s="300"/>
      <c r="E35" s="300"/>
      <c r="F35" s="300"/>
      <c r="G35" s="300"/>
      <c r="H35" s="300"/>
      <c r="I35" s="300"/>
      <c r="J35" s="300"/>
      <c r="K35" s="300"/>
      <c r="L35" s="300"/>
      <c r="M35" s="300"/>
      <c r="N35" s="301"/>
    </row>
    <row r="36" spans="1:14" ht="15.75" x14ac:dyDescent="0.25">
      <c r="A36" s="28"/>
      <c r="B36" s="38" t="s">
        <v>430</v>
      </c>
      <c r="C36" s="302"/>
      <c r="D36" s="302"/>
      <c r="E36" s="302"/>
      <c r="F36" s="302"/>
      <c r="G36" s="303"/>
      <c r="H36" s="38" t="s">
        <v>431</v>
      </c>
      <c r="I36" s="302"/>
      <c r="J36" s="302"/>
      <c r="K36" s="302"/>
      <c r="L36" s="302"/>
      <c r="M36" s="303"/>
      <c r="N36" s="301"/>
    </row>
    <row r="37" spans="1:14" ht="15.75" x14ac:dyDescent="0.25">
      <c r="A37" s="28"/>
      <c r="B37" s="432" t="str">
        <f>IF(E57="","",E57)</f>
        <v/>
      </c>
      <c r="C37" s="433"/>
      <c r="D37" s="433"/>
      <c r="E37" s="433"/>
      <c r="F37" s="433"/>
      <c r="G37" s="434"/>
      <c r="H37" s="432" t="str">
        <f>IF(E58="","",E58)</f>
        <v/>
      </c>
      <c r="I37" s="433"/>
      <c r="J37" s="433"/>
      <c r="K37" s="433"/>
      <c r="L37" s="433"/>
      <c r="M37" s="434"/>
      <c r="N37" s="301"/>
    </row>
    <row r="38" spans="1:14" ht="15.75" x14ac:dyDescent="0.25">
      <c r="A38" s="28"/>
      <c r="B38" s="38" t="s">
        <v>432</v>
      </c>
      <c r="C38" s="302"/>
      <c r="D38" s="302"/>
      <c r="E38" s="302"/>
      <c r="F38" s="302"/>
      <c r="G38" s="302"/>
      <c r="H38" s="302"/>
      <c r="I38" s="302"/>
      <c r="J38" s="302"/>
      <c r="K38" s="302"/>
      <c r="L38" s="302"/>
      <c r="M38" s="303"/>
      <c r="N38" s="301"/>
    </row>
    <row r="39" spans="1:14" ht="15.75" x14ac:dyDescent="0.25">
      <c r="A39" s="28"/>
      <c r="B39" s="432" t="str">
        <f>IF(DATA!F282="","",DATA!F282)</f>
        <v/>
      </c>
      <c r="C39" s="433"/>
      <c r="D39" s="433"/>
      <c r="E39" s="433"/>
      <c r="F39" s="433"/>
      <c r="G39" s="433"/>
      <c r="H39" s="433"/>
      <c r="I39" s="433"/>
      <c r="J39" s="433"/>
      <c r="K39" s="433"/>
      <c r="L39" s="433"/>
      <c r="M39" s="434"/>
      <c r="N39" s="301"/>
    </row>
    <row r="40" spans="1:14" ht="15.75" x14ac:dyDescent="0.25">
      <c r="A40" s="28"/>
      <c r="B40" s="38" t="s">
        <v>433</v>
      </c>
      <c r="C40" s="302"/>
      <c r="D40" s="302"/>
      <c r="E40" s="302"/>
      <c r="F40" s="302"/>
      <c r="G40" s="302"/>
      <c r="H40" s="302"/>
      <c r="I40" s="302"/>
      <c r="J40" s="302"/>
      <c r="K40" s="302"/>
      <c r="L40" s="302"/>
      <c r="M40" s="303"/>
      <c r="N40" s="301"/>
    </row>
    <row r="41" spans="1:14" ht="15.75" x14ac:dyDescent="0.25">
      <c r="A41" s="28"/>
      <c r="B41" s="441" t="str">
        <f>IF(DATA!F283="","",DATA!F283)</f>
        <v/>
      </c>
      <c r="C41" s="442"/>
      <c r="D41" s="442"/>
      <c r="E41" s="442"/>
      <c r="F41" s="442"/>
      <c r="G41" s="442"/>
      <c r="H41" s="442"/>
      <c r="I41" s="442"/>
      <c r="J41" s="442"/>
      <c r="K41" s="442"/>
      <c r="L41" s="442"/>
      <c r="M41" s="443"/>
      <c r="N41" s="301"/>
    </row>
    <row r="42" spans="1:14" ht="15.75" x14ac:dyDescent="0.25">
      <c r="A42" s="28"/>
      <c r="B42" s="38" t="s">
        <v>434</v>
      </c>
      <c r="C42" s="302"/>
      <c r="D42" s="302"/>
      <c r="E42" s="302"/>
      <c r="F42" s="302"/>
      <c r="G42" s="302"/>
      <c r="H42" s="83"/>
      <c r="I42" s="302"/>
      <c r="J42" s="302"/>
      <c r="K42" s="302"/>
      <c r="L42" s="302"/>
      <c r="M42" s="84" t="str">
        <f>IF(E48="","",IF(AND(E61="NO",E62=""),"NO TRAINING LOCATION PROVIDED",""))</f>
        <v/>
      </c>
      <c r="N42" s="301"/>
    </row>
    <row r="43" spans="1:14" ht="15.75" x14ac:dyDescent="0.25">
      <c r="A43" s="28"/>
      <c r="B43" s="318" t="str">
        <f>IF(E61="","",E61)</f>
        <v/>
      </c>
      <c r="C43" s="306"/>
      <c r="D43" s="273"/>
      <c r="E43" s="307" t="str">
        <f>IF(OR(DATA!F56="",DATA!F57="",DATA!F56="YES"),"","TRAINING WILL BE CONDUCTED AT:")</f>
        <v/>
      </c>
      <c r="F43" s="273" t="str">
        <f>IF(E62="","",IF(E61="YES","",E62))</f>
        <v/>
      </c>
      <c r="G43" s="306"/>
      <c r="H43" s="306"/>
      <c r="I43" s="273"/>
      <c r="J43" s="273"/>
      <c r="K43" s="273"/>
      <c r="L43" s="273" t="s">
        <v>541</v>
      </c>
      <c r="M43" s="308"/>
      <c r="N43" s="301"/>
    </row>
    <row r="44" spans="1:14" ht="3" customHeight="1" x14ac:dyDescent="0.25">
      <c r="A44" s="28"/>
      <c r="B44" s="305"/>
      <c r="C44" s="305"/>
      <c r="D44" s="305"/>
      <c r="E44" s="305"/>
      <c r="F44" s="305"/>
      <c r="G44" s="305"/>
      <c r="H44" s="305"/>
      <c r="I44" s="305"/>
      <c r="J44" s="305"/>
      <c r="K44" s="305"/>
      <c r="L44" s="305"/>
      <c r="M44" s="305"/>
      <c r="N44" s="301"/>
    </row>
    <row r="45" spans="1:14" ht="7.9" customHeight="1" x14ac:dyDescent="0.2">
      <c r="A45" s="28"/>
      <c r="B45" s="30"/>
      <c r="C45" s="30"/>
      <c r="D45" s="30"/>
      <c r="E45" s="30"/>
      <c r="F45" s="30"/>
      <c r="G45" s="30"/>
      <c r="H45" s="30"/>
      <c r="I45" s="30"/>
      <c r="J45" s="30"/>
      <c r="K45" s="30"/>
      <c r="L45" s="30"/>
      <c r="M45" s="30"/>
      <c r="N45" s="30"/>
    </row>
    <row r="47" spans="1:14" hidden="1" x14ac:dyDescent="0.2">
      <c r="C47" s="86"/>
      <c r="D47" s="86"/>
      <c r="E47" s="86"/>
      <c r="F47" s="86"/>
      <c r="G47" s="86"/>
      <c r="H47" s="86"/>
      <c r="I47" s="86"/>
      <c r="J47" s="86"/>
      <c r="K47" s="86"/>
      <c r="L47" s="86"/>
      <c r="M47" s="86"/>
    </row>
    <row r="48" spans="1:14" hidden="1" x14ac:dyDescent="0.2">
      <c r="C48" s="242" t="s">
        <v>435</v>
      </c>
      <c r="D48" s="117">
        <v>271</v>
      </c>
      <c r="E48" s="96" t="str">
        <f>IF(VLOOKUP(D48,DATA!$C$2:$F$328,4,FALSE)="","",VLOOKUP(D48,DATA!$C$2:$F$328,4,FALSE))</f>
        <v/>
      </c>
      <c r="F48" s="86"/>
      <c r="G48" s="86"/>
      <c r="H48" s="86"/>
      <c r="I48" s="86"/>
      <c r="J48" s="86"/>
      <c r="K48" s="86"/>
      <c r="L48" s="86"/>
      <c r="M48" s="86"/>
    </row>
    <row r="49" spans="3:13" hidden="1" x14ac:dyDescent="0.2">
      <c r="C49" s="242" t="s">
        <v>436</v>
      </c>
      <c r="D49" s="95">
        <f>D48+1</f>
        <v>272</v>
      </c>
      <c r="E49" s="96" t="str">
        <f>IF(VLOOKUP(D49,DATA!$C$2:$F$328,4,FALSE)="","",VLOOKUP(D49,DATA!$C$2:$F$328,4,FALSE))</f>
        <v/>
      </c>
      <c r="F49" s="111">
        <f>IF(VLOOKUP(D49,DATA!$C$2:$F$328,2,FALSE)="","",VLOOKUP(D49,DATA!$C$2:$F$328,2,FALSE))</f>
        <v>0</v>
      </c>
      <c r="G49" s="86"/>
      <c r="H49" s="86"/>
      <c r="I49" s="86"/>
      <c r="J49" s="86"/>
      <c r="K49" s="86"/>
      <c r="L49" s="86"/>
      <c r="M49" s="86"/>
    </row>
    <row r="50" spans="3:13" hidden="1" x14ac:dyDescent="0.2">
      <c r="C50" s="242" t="s">
        <v>437</v>
      </c>
      <c r="D50" s="95">
        <f t="shared" ref="D50:D62" si="0">D49+1</f>
        <v>273</v>
      </c>
      <c r="E50" s="96" t="str">
        <f>IF(VLOOKUP(D50,DATA!$C$2:$F$328,4,FALSE)="","",VLOOKUP(D50,DATA!$C$2:$F$328,4,FALSE))</f>
        <v/>
      </c>
      <c r="F50" s="86"/>
      <c r="G50" s="86"/>
      <c r="H50" s="86"/>
      <c r="I50" s="86"/>
      <c r="J50" s="86"/>
      <c r="K50" s="86"/>
      <c r="L50" s="86"/>
      <c r="M50" s="86"/>
    </row>
    <row r="51" spans="3:13" hidden="1" x14ac:dyDescent="0.2">
      <c r="C51" s="242" t="s">
        <v>438</v>
      </c>
      <c r="D51" s="95">
        <f t="shared" si="0"/>
        <v>274</v>
      </c>
      <c r="E51" s="96" t="str">
        <f>IF(VLOOKUP(D51,DATA!$C$2:$F$328,4,FALSE)="","",VLOOKUP(D51,DATA!$C$2:$F$328,4,FALSE))</f>
        <v/>
      </c>
      <c r="F51" s="86"/>
      <c r="G51" s="86"/>
      <c r="H51" s="86"/>
      <c r="I51" s="86"/>
      <c r="J51" s="86"/>
      <c r="K51" s="86"/>
      <c r="L51" s="86"/>
      <c r="M51" s="86"/>
    </row>
    <row r="52" spans="3:13" hidden="1" x14ac:dyDescent="0.2">
      <c r="C52" s="242" t="s">
        <v>439</v>
      </c>
      <c r="D52" s="95">
        <f t="shared" si="0"/>
        <v>275</v>
      </c>
      <c r="E52" s="96" t="str">
        <f>IF(VLOOKUP(D52,DATA!$C$2:$F$328,4,FALSE)="","",VLOOKUP(D52,DATA!$C$2:$F$328,4,FALSE))</f>
        <v/>
      </c>
      <c r="F52" s="86"/>
      <c r="G52" s="86"/>
      <c r="H52" s="86"/>
      <c r="I52" s="86"/>
      <c r="J52" s="86"/>
      <c r="K52" s="86"/>
      <c r="L52" s="86"/>
      <c r="M52" s="86"/>
    </row>
    <row r="53" spans="3:13" hidden="1" x14ac:dyDescent="0.2">
      <c r="C53" s="242" t="s">
        <v>440</v>
      </c>
      <c r="D53" s="95">
        <f t="shared" si="0"/>
        <v>276</v>
      </c>
      <c r="E53" s="112" t="str">
        <f>IF(VLOOKUP(D53,DATA!$C$2:$F$328,4,FALSE)="","",VLOOKUP(D53,DATA!$C$2:$F$328,4,FALSE))</f>
        <v/>
      </c>
      <c r="F53" s="86"/>
      <c r="G53" s="86"/>
      <c r="H53" s="86"/>
      <c r="I53" s="86"/>
      <c r="J53" s="86"/>
      <c r="K53" s="86"/>
      <c r="L53" s="86"/>
      <c r="M53" s="86"/>
    </row>
    <row r="54" spans="3:13" hidden="1" x14ac:dyDescent="0.2">
      <c r="C54" s="242" t="s">
        <v>441</v>
      </c>
      <c r="D54" s="95">
        <f t="shared" si="0"/>
        <v>277</v>
      </c>
      <c r="E54" s="113" t="str">
        <f>IF(VLOOKUP(D54,DATA!$C$2:$F$328,4,FALSE)="","",VLOOKUP(D54,DATA!$C$2:$F$328,4,FALSE))</f>
        <v/>
      </c>
      <c r="F54" s="86"/>
      <c r="G54" s="86"/>
      <c r="H54" s="86"/>
      <c r="I54" s="86"/>
      <c r="J54" s="86"/>
      <c r="K54" s="86"/>
      <c r="L54" s="86"/>
      <c r="M54" s="86"/>
    </row>
    <row r="55" spans="3:13" hidden="1" x14ac:dyDescent="0.2">
      <c r="C55" s="242" t="s">
        <v>442</v>
      </c>
      <c r="D55" s="95">
        <f t="shared" si="0"/>
        <v>278</v>
      </c>
      <c r="E55" s="114" t="str">
        <f>IF(VLOOKUP(D55,DATA!$C$2:$F$328,4,FALSE)="","",VLOOKUP(D55,DATA!$C$2:$F$328,4,FALSE))</f>
        <v/>
      </c>
      <c r="F55" s="86"/>
      <c r="G55" s="86"/>
      <c r="H55" s="86"/>
      <c r="I55" s="86"/>
      <c r="J55" s="86"/>
      <c r="K55" s="86"/>
      <c r="L55" s="86"/>
      <c r="M55" s="86"/>
    </row>
    <row r="56" spans="3:13" hidden="1" x14ac:dyDescent="0.2">
      <c r="C56" s="242" t="s">
        <v>443</v>
      </c>
      <c r="D56" s="95">
        <f t="shared" si="0"/>
        <v>279</v>
      </c>
      <c r="E56" s="114" t="str">
        <f>IF(VLOOKUP(D56,DATA!$C$2:$F$328,4,FALSE)="","",VLOOKUP(D56,DATA!$C$2:$F$328,4,FALSE))</f>
        <v/>
      </c>
      <c r="F56" s="86"/>
      <c r="G56" s="86"/>
      <c r="H56" s="86"/>
      <c r="I56" s="86"/>
      <c r="J56" s="86"/>
      <c r="K56" s="86"/>
      <c r="L56" s="86"/>
      <c r="M56" s="86"/>
    </row>
    <row r="57" spans="3:13" hidden="1" x14ac:dyDescent="0.2">
      <c r="C57" s="242" t="s">
        <v>444</v>
      </c>
      <c r="D57" s="95">
        <f t="shared" si="0"/>
        <v>280</v>
      </c>
      <c r="E57" s="96" t="str">
        <f>IF(VLOOKUP(D57,DATA!$C$2:$F$328,4,FALSE)="","",VLOOKUP(D57,DATA!$C$2:$F$328,4,FALSE))</f>
        <v/>
      </c>
      <c r="F57" s="86"/>
      <c r="G57" s="86"/>
      <c r="H57" s="86"/>
      <c r="I57" s="86"/>
      <c r="J57" s="86"/>
      <c r="K57" s="86"/>
      <c r="L57" s="86"/>
      <c r="M57" s="86"/>
    </row>
    <row r="58" spans="3:13" hidden="1" x14ac:dyDescent="0.2">
      <c r="C58" s="242" t="s">
        <v>445</v>
      </c>
      <c r="D58" s="95">
        <f t="shared" si="0"/>
        <v>281</v>
      </c>
      <c r="E58" s="96" t="str">
        <f>IF(VLOOKUP(D58,DATA!$C$2:$F$328,4,FALSE)="","",VLOOKUP(D58,DATA!$C$2:$F$328,4,FALSE))</f>
        <v/>
      </c>
      <c r="F58" s="86"/>
      <c r="G58" s="86"/>
      <c r="H58" s="86"/>
      <c r="I58" s="86"/>
      <c r="J58" s="86"/>
      <c r="K58" s="86"/>
      <c r="L58" s="86"/>
      <c r="M58" s="86"/>
    </row>
    <row r="59" spans="3:13" hidden="1" x14ac:dyDescent="0.2">
      <c r="C59" s="242" t="s">
        <v>446</v>
      </c>
      <c r="D59" s="95">
        <f t="shared" si="0"/>
        <v>282</v>
      </c>
      <c r="E59" s="96" t="str">
        <f>IF(VLOOKUP(D59,DATA!$C$2:$F$328,4,FALSE)="","",VLOOKUP(D59,DATA!$C$2:$F$328,4,FALSE))</f>
        <v/>
      </c>
      <c r="F59" s="86"/>
      <c r="G59" s="86"/>
      <c r="H59" s="86"/>
      <c r="I59" s="86"/>
      <c r="J59" s="86"/>
      <c r="K59" s="86"/>
      <c r="L59" s="86"/>
      <c r="M59" s="86"/>
    </row>
    <row r="60" spans="3:13" hidden="1" x14ac:dyDescent="0.2">
      <c r="C60" s="242" t="s">
        <v>447</v>
      </c>
      <c r="D60" s="95">
        <f t="shared" si="0"/>
        <v>283</v>
      </c>
      <c r="E60" s="115" t="str">
        <f>IF(VLOOKUP(D60,DATA!$C$2:$F$328,4,FALSE)="","",VLOOKUP(D60,DATA!$C$2:$F$328,4,FALSE))</f>
        <v/>
      </c>
      <c r="F60" s="86"/>
      <c r="G60" s="86"/>
      <c r="H60" s="86"/>
      <c r="I60" s="86"/>
      <c r="J60" s="86"/>
      <c r="K60" s="86"/>
      <c r="L60" s="86"/>
      <c r="M60" s="86"/>
    </row>
    <row r="61" spans="3:13" hidden="1" x14ac:dyDescent="0.2">
      <c r="C61" s="242" t="s">
        <v>448</v>
      </c>
      <c r="D61" s="95">
        <f t="shared" si="0"/>
        <v>284</v>
      </c>
      <c r="E61" s="96" t="str">
        <f>IF(VLOOKUP(D61,DATA!$C$2:$F$328,4,FALSE)="","",VLOOKUP(D61,DATA!$C$2:$F$328,4,FALSE))</f>
        <v/>
      </c>
      <c r="F61" s="86"/>
      <c r="G61" s="86"/>
      <c r="H61" s="86"/>
      <c r="I61" s="86"/>
      <c r="J61" s="86"/>
      <c r="K61" s="86"/>
      <c r="L61" s="86"/>
      <c r="M61" s="86"/>
    </row>
    <row r="62" spans="3:13" hidden="1" x14ac:dyDescent="0.2">
      <c r="C62" s="242" t="s">
        <v>449</v>
      </c>
      <c r="D62" s="95">
        <f t="shared" si="0"/>
        <v>285</v>
      </c>
      <c r="E62" s="96" t="str">
        <f>IF(VLOOKUP(D62,DATA!$C$2:$F$328,4,FALSE)="","",VLOOKUP(D62,DATA!$C$2:$F$328,4,FALSE))</f>
        <v/>
      </c>
      <c r="F62" s="86"/>
      <c r="G62" s="86"/>
      <c r="H62" s="86"/>
      <c r="I62" s="86"/>
      <c r="J62" s="86"/>
      <c r="K62" s="86"/>
      <c r="L62" s="86"/>
      <c r="M62" s="86"/>
    </row>
    <row r="63" spans="3:13" hidden="1" x14ac:dyDescent="0.2">
      <c r="C63" s="242"/>
      <c r="D63" s="116"/>
      <c r="E63" s="86"/>
      <c r="F63" s="86"/>
      <c r="G63" s="86"/>
      <c r="H63" s="86"/>
      <c r="I63" s="86"/>
      <c r="J63" s="86"/>
      <c r="K63" s="86"/>
      <c r="L63" s="86"/>
      <c r="M63" s="86"/>
    </row>
    <row r="64" spans="3:13" hidden="1" x14ac:dyDescent="0.2">
      <c r="D64" s="91"/>
    </row>
    <row r="65" spans="4:4" hidden="1" x14ac:dyDescent="0.2">
      <c r="D65" s="91"/>
    </row>
    <row r="66" spans="4:4" hidden="1" x14ac:dyDescent="0.2">
      <c r="D66" s="91"/>
    </row>
    <row r="67" spans="4:4" hidden="1" x14ac:dyDescent="0.2">
      <c r="D67" s="91"/>
    </row>
    <row r="68" spans="4:4" hidden="1" x14ac:dyDescent="0.2">
      <c r="D68" s="91"/>
    </row>
    <row r="69" spans="4:4" hidden="1" x14ac:dyDescent="0.2">
      <c r="D69" s="91"/>
    </row>
    <row r="70" spans="4:4" hidden="1" x14ac:dyDescent="0.2">
      <c r="D70" s="91"/>
    </row>
    <row r="71" spans="4:4" hidden="1" x14ac:dyDescent="0.2">
      <c r="D71" s="91"/>
    </row>
    <row r="72" spans="4:4" hidden="1" x14ac:dyDescent="0.2">
      <c r="D72" s="91"/>
    </row>
    <row r="73" spans="4:4" hidden="1" x14ac:dyDescent="0.2">
      <c r="D73" s="91"/>
    </row>
    <row r="74" spans="4:4" hidden="1" x14ac:dyDescent="0.2">
      <c r="D74" s="91"/>
    </row>
    <row r="75" spans="4:4" hidden="1" x14ac:dyDescent="0.2">
      <c r="D75" s="91"/>
    </row>
    <row r="76" spans="4:4" hidden="1" x14ac:dyDescent="0.2">
      <c r="D76" s="91"/>
    </row>
    <row r="77" spans="4:4" hidden="1" x14ac:dyDescent="0.2">
      <c r="D77" s="91"/>
    </row>
  </sheetData>
  <sheetProtection algorithmName="SHA-512" hashValue="2kcXohlWhroa6nmnC5lqkDbnw0UhAcHu7/SE4M96XpHuarLXF8TdpFFXfAt0NFwnnVvAqql3zG1jDKWjqpUeFw==" saltValue="bQvB5MOzcYbPZe3cT223Lw==" spinCount="100000" sheet="1" selectLockedCells="1"/>
  <customSheetViews>
    <customSheetView guid="{99C5DC5D-4FA6-4759-9524-D1D8E5F6D462}" scale="64" fitToPage="1" hiddenRows="1" hiddenColumns="1" topLeftCell="A22">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I54"/>
  <sheetViews>
    <sheetView zoomScaleNormal="100" workbookViewId="0">
      <selection activeCell="T34" sqref="T34"/>
    </sheetView>
  </sheetViews>
  <sheetFormatPr defaultColWidth="0" defaultRowHeight="12.75" zeroHeight="1" x14ac:dyDescent="0.2"/>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25">
      <c r="A2" s="265"/>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28"/>
    </row>
    <row r="3" spans="1:35" ht="15.75" x14ac:dyDescent="0.25">
      <c r="A3" s="28"/>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28"/>
    </row>
    <row r="4" spans="1:35" ht="4.9000000000000004" customHeight="1" x14ac:dyDescent="0.2">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25">
      <c r="A5" s="28"/>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28"/>
    </row>
    <row r="6" spans="1:35" ht="15.75" x14ac:dyDescent="0.25">
      <c r="A6" s="28"/>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28"/>
    </row>
    <row r="7" spans="1:35" ht="15.75" x14ac:dyDescent="0.25">
      <c r="A7" s="28"/>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28"/>
    </row>
    <row r="8" spans="1:35" x14ac:dyDescent="0.2">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25">
      <c r="A9" s="28"/>
      <c r="B9" s="43" t="s">
        <v>450</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2">
      <c r="A10" s="28"/>
      <c r="B10" s="44" t="s">
        <v>451</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2">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25">
      <c r="A12" s="28"/>
      <c r="B12" s="45" t="s">
        <v>452</v>
      </c>
      <c r="C12" s="40"/>
      <c r="D12" s="40"/>
      <c r="E12" s="40"/>
      <c r="F12" s="444" t="str">
        <f>IF(Z47="","",Z47)</f>
        <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0"/>
      <c r="AI12" s="28"/>
    </row>
    <row r="13" spans="1:35" x14ac:dyDescent="0.2">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2">
      <c r="A14" s="28"/>
      <c r="B14" s="40"/>
      <c r="C14" s="40" t="s">
        <v>453</v>
      </c>
      <c r="D14" s="40" t="s">
        <v>454</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2">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2">
      <c r="A16" s="28"/>
      <c r="B16" s="40"/>
      <c r="C16" s="40"/>
      <c r="D16" s="40" t="s">
        <v>455</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2">
      <c r="A17" s="28"/>
      <c r="B17" s="40"/>
      <c r="C17" s="40"/>
      <c r="D17" s="40" t="s">
        <v>456</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2">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2">
      <c r="A19" s="28"/>
      <c r="B19" s="40"/>
      <c r="C19" s="40" t="s">
        <v>457</v>
      </c>
      <c r="D19" s="40" t="s">
        <v>458</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2">
      <c r="A20" s="28"/>
      <c r="B20" s="40"/>
      <c r="C20" s="40"/>
      <c r="D20" s="97" t="s">
        <v>459</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2">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2">
      <c r="A22" s="28"/>
      <c r="B22" s="40"/>
      <c r="C22" s="40"/>
      <c r="D22" s="97" t="s">
        <v>460</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2">
      <c r="A23" s="28"/>
      <c r="B23" s="40"/>
      <c r="C23" s="40"/>
      <c r="D23" s="97" t="s">
        <v>461</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2">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2">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2">
      <c r="A26" s="28"/>
      <c r="B26" s="40"/>
      <c r="C26" s="40"/>
      <c r="D26" s="40" t="s">
        <v>462</v>
      </c>
      <c r="E26" s="40"/>
      <c r="F26" s="40"/>
      <c r="G26" s="40"/>
      <c r="H26" s="40"/>
      <c r="I26" s="40"/>
      <c r="J26" s="40"/>
      <c r="K26" s="40"/>
      <c r="L26" s="40"/>
      <c r="M26" s="40"/>
      <c r="N26" s="40"/>
      <c r="O26" s="40"/>
      <c r="P26" s="444" t="str">
        <f>IF(Z51="","",Z51)</f>
        <v/>
      </c>
      <c r="Q26" s="444"/>
      <c r="R26" s="444"/>
      <c r="S26" s="444"/>
      <c r="T26" s="444"/>
      <c r="U26" s="444"/>
      <c r="V26" s="444"/>
      <c r="W26" s="444"/>
      <c r="X26" s="444"/>
      <c r="Y26" s="444"/>
      <c r="Z26" s="444"/>
      <c r="AA26" s="444"/>
      <c r="AB26" s="444"/>
      <c r="AC26" s="444"/>
      <c r="AD26" s="444"/>
      <c r="AE26" s="444"/>
      <c r="AF26" s="444"/>
      <c r="AG26" s="46"/>
      <c r="AH26" s="40"/>
      <c r="AI26" s="28"/>
    </row>
    <row r="27" spans="1:35" x14ac:dyDescent="0.2">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2">
      <c r="A28" s="28"/>
      <c r="B28" s="40"/>
      <c r="C28" s="40"/>
      <c r="D28" s="40" t="s">
        <v>463</v>
      </c>
      <c r="E28" s="40"/>
      <c r="F28" s="40"/>
      <c r="G28" s="40"/>
      <c r="H28" s="40"/>
      <c r="I28" s="40"/>
      <c r="J28" s="40"/>
      <c r="K28" s="40"/>
      <c r="L28" s="40"/>
      <c r="M28" s="40"/>
      <c r="N28" s="40"/>
      <c r="O28" s="40"/>
      <c r="P28" s="444" t="str">
        <f>IF(Z52="","",Z52)</f>
        <v/>
      </c>
      <c r="Q28" s="444"/>
      <c r="R28" s="444"/>
      <c r="S28" s="444"/>
      <c r="T28" s="444"/>
      <c r="U28" s="444"/>
      <c r="V28" s="444"/>
      <c r="W28" s="444"/>
      <c r="X28" s="444"/>
      <c r="Y28" s="444"/>
      <c r="Z28" s="444"/>
      <c r="AA28" s="444"/>
      <c r="AB28" s="444"/>
      <c r="AC28" s="444"/>
      <c r="AD28" s="444"/>
      <c r="AE28" s="444"/>
      <c r="AF28" s="444"/>
      <c r="AG28" s="40"/>
      <c r="AH28" s="40"/>
      <c r="AI28" s="28"/>
    </row>
    <row r="29" spans="1:35" x14ac:dyDescent="0.2">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2">
      <c r="A30" s="28"/>
      <c r="B30" s="40"/>
      <c r="C30" s="40"/>
      <c r="D30" s="40" t="s">
        <v>464</v>
      </c>
      <c r="E30" s="40"/>
      <c r="F30" s="40"/>
      <c r="G30" s="40"/>
      <c r="H30" s="40"/>
      <c r="I30" s="40"/>
      <c r="J30" s="40"/>
      <c r="K30" s="40"/>
      <c r="L30" s="40"/>
      <c r="M30" s="40"/>
      <c r="N30" s="40"/>
      <c r="O30" s="40"/>
      <c r="P30" s="40"/>
      <c r="Q30" s="40"/>
      <c r="R30" s="40"/>
      <c r="S30" s="40"/>
      <c r="T30" s="444" t="str">
        <f>IF(Z53="","",Z53)</f>
        <v/>
      </c>
      <c r="U30" s="444"/>
      <c r="V30" s="444"/>
      <c r="W30" s="444"/>
      <c r="X30" s="444"/>
      <c r="Y30" s="444"/>
      <c r="Z30" s="444"/>
      <c r="AA30" s="444"/>
      <c r="AB30" s="444"/>
      <c r="AC30" s="444"/>
      <c r="AD30" s="444"/>
      <c r="AE30" s="444"/>
      <c r="AF30" s="444"/>
      <c r="AG30" s="40"/>
      <c r="AH30" s="40"/>
      <c r="AI30" s="28"/>
    </row>
    <row r="31" spans="1:35" x14ac:dyDescent="0.2">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2">
      <c r="A32" s="28"/>
      <c r="B32" s="40"/>
      <c r="C32" s="40"/>
      <c r="D32" s="40" t="s">
        <v>465</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2">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2">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25">
      <c r="A35" s="28"/>
      <c r="B35" s="43" t="s">
        <v>466</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2">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2">
      <c r="A37" s="28"/>
      <c r="B37" s="40"/>
      <c r="C37" s="40" t="s">
        <v>453</v>
      </c>
      <c r="D37" s="40" t="s">
        <v>467</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2">
      <c r="A38" s="28"/>
      <c r="B38" s="40"/>
      <c r="C38" s="40"/>
      <c r="D38" s="40" t="s">
        <v>468</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2">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2">
      <c r="A40" s="28"/>
      <c r="B40" s="40"/>
      <c r="C40" s="40"/>
      <c r="D40" s="40" t="s">
        <v>469</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2">
      <c r="A41" s="28"/>
      <c r="B41" s="40"/>
      <c r="C41" s="40"/>
      <c r="D41" s="40" t="s">
        <v>470</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2">
      <c r="A42" s="28"/>
      <c r="B42" s="40"/>
      <c r="C42" s="40"/>
      <c r="D42" s="40" t="s">
        <v>471</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2">
      <c r="A43" s="28"/>
      <c r="B43" s="40"/>
      <c r="C43" s="40"/>
      <c r="D43" s="40" t="s">
        <v>472</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2">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2">
      <c r="D47" s="86"/>
      <c r="E47" s="86"/>
      <c r="F47" s="86"/>
      <c r="G47" s="86"/>
      <c r="H47" s="86"/>
      <c r="I47" s="86"/>
      <c r="J47" s="86"/>
      <c r="K47" s="95"/>
      <c r="L47" s="86"/>
      <c r="M47" s="86"/>
      <c r="N47" s="86"/>
      <c r="O47" s="96"/>
      <c r="P47" s="86"/>
      <c r="Q47" s="86"/>
      <c r="R47" s="86"/>
      <c r="V47" s="295" t="s">
        <v>473</v>
      </c>
      <c r="W47" s="243"/>
      <c r="X47" s="229">
        <f>'JOB TITLE (5)'!D48</f>
        <v>271</v>
      </c>
      <c r="Y47" s="230"/>
      <c r="Z47" s="230" t="str">
        <f>IF(VLOOKUP(X47,DATA!$C$2:$F$328,4,FALSE)="","",(VLOOKUP(X47,DATA!$C$2:$F$328,4,FALSE)))</f>
        <v/>
      </c>
      <c r="AA47" s="230"/>
      <c r="AB47" s="243"/>
      <c r="AC47" s="243"/>
      <c r="AD47" s="243"/>
      <c r="AE47" s="243"/>
    </row>
    <row r="48" spans="1:35" hidden="1" x14ac:dyDescent="0.2">
      <c r="D48" s="86"/>
      <c r="E48" s="86"/>
      <c r="F48" s="86"/>
      <c r="G48" s="86"/>
      <c r="H48" s="86"/>
      <c r="I48" s="86"/>
      <c r="J48" s="86"/>
      <c r="K48" s="95"/>
      <c r="L48" s="86"/>
      <c r="M48" s="86"/>
      <c r="N48" s="86"/>
      <c r="O48" s="96"/>
      <c r="P48" s="86"/>
      <c r="Q48" s="86"/>
      <c r="R48" s="86"/>
      <c r="V48" s="295"/>
      <c r="W48" s="243"/>
      <c r="X48" s="231"/>
      <c r="Y48" s="230"/>
      <c r="Z48" s="230"/>
      <c r="AA48" s="230"/>
      <c r="AB48" s="243"/>
      <c r="AC48" s="243"/>
      <c r="AD48" s="243"/>
      <c r="AE48" s="243"/>
    </row>
    <row r="49" spans="22:31" hidden="1" x14ac:dyDescent="0.2">
      <c r="V49" s="295" t="s">
        <v>127</v>
      </c>
      <c r="W49" s="243"/>
      <c r="X49" s="231">
        <f>X47+51</f>
        <v>322</v>
      </c>
      <c r="Y49" s="230"/>
      <c r="Z49" s="230" t="str">
        <f>IF(VLOOKUP(X49,DATA!$C$2:$F$328,4,FALSE)="","",(VLOOKUP(X49,DATA!$C$2:$F$328,4,FALSE)))</f>
        <v/>
      </c>
      <c r="AA49" s="230"/>
      <c r="AB49" s="243"/>
      <c r="AC49" s="243"/>
      <c r="AD49" s="243"/>
      <c r="AE49" s="243"/>
    </row>
    <row r="50" spans="22:31" hidden="1" x14ac:dyDescent="0.2">
      <c r="V50" s="295" t="s">
        <v>474</v>
      </c>
      <c r="W50" s="243"/>
      <c r="X50" s="231">
        <f>X49+1</f>
        <v>323</v>
      </c>
      <c r="Y50" s="230"/>
      <c r="Z50" s="230" t="str">
        <f>IF(VLOOKUP(X50,DATA!$C$2:$F$328,4,FALSE)="","",(VLOOKUP(X50,DATA!$C$2:$F$328,4,FALSE)))</f>
        <v/>
      </c>
      <c r="AA50" s="230"/>
      <c r="AB50" s="243"/>
      <c r="AC50" s="243"/>
      <c r="AD50" s="243"/>
      <c r="AE50" s="243"/>
    </row>
    <row r="51" spans="22:31" hidden="1" x14ac:dyDescent="0.2">
      <c r="V51" s="295" t="s">
        <v>129</v>
      </c>
      <c r="W51" s="243"/>
      <c r="X51" s="231">
        <f>X50+1</f>
        <v>324</v>
      </c>
      <c r="Y51" s="230"/>
      <c r="Z51" s="230" t="str">
        <f>IF(VLOOKUP(X51,DATA!$C$2:$F$328,4,FALSE)="","",(VLOOKUP(X51,DATA!$C$2:$F$328,4,FALSE)))</f>
        <v/>
      </c>
      <c r="AA51" s="230"/>
      <c r="AB51" s="243"/>
      <c r="AC51" s="243"/>
      <c r="AD51" s="243"/>
      <c r="AE51" s="243"/>
    </row>
    <row r="52" spans="22:31" hidden="1" x14ac:dyDescent="0.2">
      <c r="V52" s="295" t="s">
        <v>130</v>
      </c>
      <c r="W52" s="243"/>
      <c r="X52" s="231">
        <f>X51+1</f>
        <v>325</v>
      </c>
      <c r="Y52" s="230"/>
      <c r="Z52" s="230" t="str">
        <f>IF(VLOOKUP(X52,DATA!$C$2:$F$328,4,FALSE)="","",(VLOOKUP(X52,DATA!$C$2:$F$328,4,FALSE)))</f>
        <v/>
      </c>
      <c r="AA52" s="230"/>
      <c r="AB52" s="243"/>
      <c r="AC52" s="243"/>
      <c r="AD52" s="243"/>
      <c r="AE52" s="243"/>
    </row>
    <row r="53" spans="22:31" hidden="1" x14ac:dyDescent="0.2">
      <c r="V53" s="295" t="s">
        <v>131</v>
      </c>
      <c r="W53" s="243"/>
      <c r="X53" s="231">
        <f>X52+1</f>
        <v>326</v>
      </c>
      <c r="Y53" s="230"/>
      <c r="Z53" s="230" t="str">
        <f>IF(VLOOKUP(X53,DATA!$C$2:$F$328,4,FALSE)="","",(VLOOKUP(X53,DATA!$C$2:$F$328,4,FALSE)))</f>
        <v/>
      </c>
      <c r="AA53" s="230"/>
      <c r="AB53" s="243"/>
      <c r="AC53" s="243"/>
      <c r="AD53" s="243"/>
      <c r="AE53" s="243"/>
    </row>
    <row r="54" spans="22:31" hidden="1" x14ac:dyDescent="0.2">
      <c r="V54" s="295" t="s">
        <v>475</v>
      </c>
      <c r="W54" s="243"/>
      <c r="X54" s="231">
        <f>X53+1</f>
        <v>327</v>
      </c>
      <c r="Y54" s="230"/>
      <c r="Z54" s="230" t="str">
        <f>IF(VLOOKUP(X54,DATA!$C$2:$F$328,4,FALSE)="","",(VLOOKUP(X54,DATA!$C$2:$F$328,4,FALSE)))</f>
        <v/>
      </c>
      <c r="AA54" s="230"/>
      <c r="AB54" s="243"/>
      <c r="AC54" s="243"/>
      <c r="AD54" s="243"/>
      <c r="AE54" s="243"/>
    </row>
  </sheetData>
  <sheetProtection algorithmName="SHA-512" hashValue="LQcCFoHpg2HNIt1kUHxmcfjGMdioBeA/ws4gMUZiF2/PWTug+BDQaNdc1KZ1L8nzZ25uOL+fcW72hBB714lLfg==" saltValue="bWabxv1pkpDD7ZOc6+Rubw==" spinCount="100000" sheet="1" selectLockedCells="1"/>
  <customSheetViews>
    <customSheetView guid="{99C5DC5D-4FA6-4759-9524-D1D8E5F6D462}" hiddenRows="1" hiddenColumns="1" topLeftCell="A25">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5">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5">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
  <sheetViews>
    <sheetView workbookViewId="0">
      <selection activeCell="D11" sqref="D11"/>
    </sheetView>
  </sheetViews>
  <sheetFormatPr defaultColWidth="0" defaultRowHeight="12.75" zeroHeight="1" x14ac:dyDescent="0.2"/>
  <cols>
    <col min="1" max="1" width="1.42578125" customWidth="1"/>
    <col min="2" max="2" width="9.140625" customWidth="1"/>
    <col min="3" max="4" width="8.5703125" bestFit="1" customWidth="1"/>
    <col min="5" max="5" width="1.42578125" customWidth="1"/>
    <col min="6" max="16384" width="9.140625" hidden="1"/>
  </cols>
  <sheetData>
    <row r="1" spans="1:5" ht="7.15" customHeight="1" thickBot="1" x14ac:dyDescent="0.25">
      <c r="A1" s="28"/>
      <c r="B1" s="28"/>
      <c r="C1" s="28"/>
      <c r="D1" s="28"/>
      <c r="E1" s="28"/>
    </row>
    <row r="2" spans="1:5" ht="26.25" thickTop="1" x14ac:dyDescent="0.2">
      <c r="A2" s="28"/>
      <c r="B2" s="172" t="s">
        <v>30</v>
      </c>
      <c r="C2" s="173" t="s">
        <v>31</v>
      </c>
      <c r="D2" s="174" t="s">
        <v>32</v>
      </c>
      <c r="E2" s="28"/>
    </row>
    <row r="3" spans="1:5" x14ac:dyDescent="0.2">
      <c r="A3" s="28"/>
      <c r="B3" s="166">
        <v>2019</v>
      </c>
      <c r="C3" s="167">
        <v>43647</v>
      </c>
      <c r="D3" s="168">
        <v>44012</v>
      </c>
      <c r="E3" s="28"/>
    </row>
    <row r="4" spans="1:5" x14ac:dyDescent="0.2">
      <c r="A4" s="28"/>
      <c r="B4" s="166">
        <v>2020</v>
      </c>
      <c r="C4" s="167">
        <v>44013</v>
      </c>
      <c r="D4" s="168">
        <v>44377</v>
      </c>
      <c r="E4" s="28"/>
    </row>
    <row r="5" spans="1:5" x14ac:dyDescent="0.2">
      <c r="A5" s="28"/>
      <c r="B5" s="166">
        <v>2021</v>
      </c>
      <c r="C5" s="167">
        <v>44378</v>
      </c>
      <c r="D5" s="168">
        <v>44742</v>
      </c>
      <c r="E5" s="28"/>
    </row>
    <row r="6" spans="1:5" x14ac:dyDescent="0.2">
      <c r="A6" s="28"/>
      <c r="B6" s="166">
        <v>2022</v>
      </c>
      <c r="C6" s="167">
        <v>44743</v>
      </c>
      <c r="D6" s="168">
        <v>45107</v>
      </c>
      <c r="E6" s="28"/>
    </row>
    <row r="7" spans="1:5" x14ac:dyDescent="0.2">
      <c r="A7" s="28"/>
      <c r="B7" s="166">
        <v>2023</v>
      </c>
      <c r="C7" s="167">
        <v>45108</v>
      </c>
      <c r="D7" s="168">
        <v>45473</v>
      </c>
      <c r="E7" s="28"/>
    </row>
    <row r="8" spans="1:5" x14ac:dyDescent="0.2">
      <c r="A8" s="28"/>
      <c r="B8" s="166">
        <v>2024</v>
      </c>
      <c r="C8" s="167">
        <v>45474</v>
      </c>
      <c r="D8" s="168">
        <v>45838</v>
      </c>
      <c r="E8" s="28"/>
    </row>
    <row r="9" spans="1:5" x14ac:dyDescent="0.2">
      <c r="A9" s="28"/>
      <c r="B9" s="166">
        <v>2025</v>
      </c>
      <c r="C9" s="167">
        <v>45839</v>
      </c>
      <c r="D9" s="168">
        <v>46203</v>
      </c>
      <c r="E9" s="28"/>
    </row>
    <row r="10" spans="1:5" ht="13.5" thickBot="1" x14ac:dyDescent="0.25">
      <c r="A10" s="28"/>
      <c r="B10" s="169">
        <v>2026</v>
      </c>
      <c r="C10" s="170">
        <v>46204</v>
      </c>
      <c r="D10" s="171">
        <v>46568</v>
      </c>
      <c r="E10" s="28"/>
    </row>
    <row r="11" spans="1:5" ht="8.4499999999999993" customHeight="1" thickTop="1" x14ac:dyDescent="0.2">
      <c r="A11" s="28"/>
      <c r="B11" s="28"/>
      <c r="C11" s="28"/>
      <c r="D11" s="28"/>
      <c r="E11" s="28"/>
    </row>
  </sheetData>
  <sheetProtection selectLockedCells="1"/>
  <customSheetViews>
    <customSheetView guid="{99C5DC5D-4FA6-4759-9524-D1D8E5F6D462}" hiddenRows="1" hiddenColumns="1" state="hidden">
      <selection activeCell="D1" sqref="D1"/>
      <pageMargins left="0" right="0" top="0" bottom="0" header="0" footer="0"/>
      <headerFooter alignWithMargins="0"/>
    </customSheetView>
    <customSheetView guid="{01698A8E-A2A9-49F0-900A-A3115F5C371C}" hiddenRows="1" hiddenColumns="1" state="hidden">
      <selection activeCell="D1" sqref="D1"/>
      <pageMargins left="0" right="0" top="0" bottom="0" header="0" footer="0"/>
      <headerFooter alignWithMargins="0"/>
    </customSheetView>
    <customSheetView guid="{F2F046D4-9192-4A45-95B5-7E91ED3D03F4}" hiddenRows="1" hiddenColumns="1" state="hidden">
      <selection activeCell="D1" sqref="D1"/>
      <pageMargins left="0" right="0" top="0" bottom="0" header="0" footer="0"/>
      <headerFooter alignWithMargins="0"/>
    </customSheetView>
  </customSheetViews>
  <phoneticPr fontId="65" type="noConversion"/>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A93"/>
  <sheetViews>
    <sheetView topLeftCell="B1" zoomScale="85" zoomScaleNormal="85" zoomScaleSheetLayoutView="70" workbookViewId="0">
      <selection activeCell="I20" sqref="I20:J20"/>
    </sheetView>
  </sheetViews>
  <sheetFormatPr defaultColWidth="0" defaultRowHeight="12.75" customHeight="1" zeroHeight="1" x14ac:dyDescent="0.2"/>
  <cols>
    <col min="1" max="1" width="1.7109375" customWidth="1"/>
    <col min="2" max="2" width="3.28515625" customWidth="1"/>
    <col min="3" max="26" width="8.28515625" customWidth="1"/>
    <col min="27" max="27" width="1.7109375" customWidth="1"/>
    <col min="28" max="16384" width="9.140625" hidden="1"/>
  </cols>
  <sheetData>
    <row r="1" spans="1:27" ht="13.5" thickBot="1" x14ac:dyDescent="0.2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4">
      <c r="A2" s="265"/>
      <c r="B2" s="511" t="str">
        <f>ENTITY!A2</f>
        <v>Chicago Cook Workforce Partnership</v>
      </c>
      <c r="C2" s="511"/>
      <c r="D2" s="511"/>
      <c r="E2" s="511"/>
      <c r="F2" s="511"/>
      <c r="G2" s="511"/>
      <c r="H2" s="511"/>
      <c r="I2" s="511"/>
      <c r="J2" s="511"/>
      <c r="K2" s="511"/>
      <c r="L2" s="511"/>
      <c r="M2" s="511"/>
      <c r="N2" s="511"/>
      <c r="O2" s="511"/>
      <c r="P2" s="511"/>
      <c r="Q2" s="511"/>
      <c r="R2" s="511"/>
      <c r="S2" s="511"/>
      <c r="T2" s="511"/>
      <c r="U2" s="511"/>
      <c r="V2" s="511"/>
      <c r="W2" s="511"/>
      <c r="X2" s="511"/>
      <c r="Y2" s="511"/>
      <c r="Z2" s="511"/>
      <c r="AA2" s="81"/>
    </row>
    <row r="3" spans="1:27" ht="22.5" thickTop="1" thickBot="1" x14ac:dyDescent="0.4">
      <c r="A3" s="28"/>
      <c r="B3" s="511" t="s">
        <v>171</v>
      </c>
      <c r="C3" s="511"/>
      <c r="D3" s="511"/>
      <c r="E3" s="511"/>
      <c r="F3" s="511"/>
      <c r="G3" s="511"/>
      <c r="H3" s="511"/>
      <c r="I3" s="511"/>
      <c r="J3" s="511"/>
      <c r="K3" s="511"/>
      <c r="L3" s="511"/>
      <c r="M3" s="511"/>
      <c r="N3" s="511"/>
      <c r="O3" s="511"/>
      <c r="P3" s="511"/>
      <c r="Q3" s="511"/>
      <c r="R3" s="511"/>
      <c r="S3" s="511"/>
      <c r="T3" s="511"/>
      <c r="U3" s="511"/>
      <c r="V3" s="511"/>
      <c r="W3" s="511"/>
      <c r="X3" s="511"/>
      <c r="Y3" s="511"/>
      <c r="Z3" s="511"/>
      <c r="AA3" s="81"/>
    </row>
    <row r="4" spans="1:27" ht="5.25" customHeight="1" thickTop="1" thickBot="1" x14ac:dyDescent="0.4">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2.5" thickTop="1" thickBot="1" x14ac:dyDescent="0.4">
      <c r="A5" s="28"/>
      <c r="B5" s="511" t="str">
        <f>IF(DATA!$F$5="","LWIA 7 Broker: ______________________","LWIA 7 OJT Broker: "&amp;DATA!$F$5)</f>
        <v>LWIA 7 Broker: ______________________</v>
      </c>
      <c r="C5" s="511"/>
      <c r="D5" s="511"/>
      <c r="E5" s="511"/>
      <c r="F5" s="511"/>
      <c r="G5" s="511"/>
      <c r="H5" s="511"/>
      <c r="I5" s="511"/>
      <c r="J5" s="511"/>
      <c r="K5" s="511"/>
      <c r="L5" s="511"/>
      <c r="M5" s="511"/>
      <c r="N5" s="511"/>
      <c r="O5" s="511"/>
      <c r="P5" s="511"/>
      <c r="Q5" s="511"/>
      <c r="R5" s="511"/>
      <c r="S5" s="511"/>
      <c r="T5" s="511"/>
      <c r="U5" s="511"/>
      <c r="V5" s="511"/>
      <c r="W5" s="511"/>
      <c r="X5" s="511"/>
      <c r="Y5" s="511"/>
      <c r="Z5" s="511"/>
      <c r="AA5" s="81"/>
    </row>
    <row r="6" spans="1:27" ht="22.5" thickTop="1" thickBot="1" x14ac:dyDescent="0.4">
      <c r="A6" s="28"/>
      <c r="B6" s="511" t="str">
        <f>IF(DATA!F2="","Employer Agreement # _______________________","Employer Agreement # "&amp;IF(DATA!$F$2="","",RIGHT(DATA!$F$3,2)&amp;"-"&amp;UPPER(DATA!$F$4)&amp;"-"&amp;DATA!$F$2))</f>
        <v>Employer Agreement # _______________________</v>
      </c>
      <c r="C6" s="511"/>
      <c r="D6" s="511"/>
      <c r="E6" s="511"/>
      <c r="F6" s="511"/>
      <c r="G6" s="511"/>
      <c r="H6" s="511"/>
      <c r="I6" s="511"/>
      <c r="J6" s="511"/>
      <c r="K6" s="511"/>
      <c r="L6" s="511"/>
      <c r="M6" s="511"/>
      <c r="N6" s="511"/>
      <c r="O6" s="511"/>
      <c r="P6" s="511"/>
      <c r="Q6" s="511"/>
      <c r="R6" s="511"/>
      <c r="S6" s="511"/>
      <c r="T6" s="511"/>
      <c r="U6" s="511"/>
      <c r="V6" s="511"/>
      <c r="W6" s="511"/>
      <c r="X6" s="511"/>
      <c r="Y6" s="511"/>
      <c r="Z6" s="511"/>
      <c r="AA6" s="81"/>
    </row>
    <row r="7" spans="1:27" ht="9.9499999999999993" customHeight="1" thickTop="1" thickBot="1" x14ac:dyDescent="0.4">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4">
      <c r="A8" s="28"/>
      <c r="B8" s="285" t="s">
        <v>476</v>
      </c>
      <c r="C8" s="122"/>
      <c r="D8" s="122"/>
      <c r="E8" s="122"/>
      <c r="F8" s="123"/>
      <c r="G8" s="123"/>
      <c r="H8" s="123"/>
      <c r="I8" s="123"/>
      <c r="J8" s="123"/>
      <c r="L8" s="124" t="s">
        <v>477</v>
      </c>
      <c r="M8" s="607" t="str">
        <f>IF(DATA!F271="","",DATA!F272)</f>
        <v/>
      </c>
      <c r="N8" s="608"/>
      <c r="O8" s="608"/>
      <c r="P8" s="608"/>
      <c r="Q8" s="608"/>
      <c r="R8" s="609"/>
      <c r="S8" s="310"/>
      <c r="T8" s="124" t="s">
        <v>478</v>
      </c>
      <c r="U8" s="535" t="str">
        <f>IF(L42="","",L42)</f>
        <v/>
      </c>
      <c r="V8" s="536"/>
      <c r="W8" s="536"/>
      <c r="X8" s="536"/>
      <c r="Y8" s="536"/>
      <c r="Z8" s="537"/>
      <c r="AA8" s="55"/>
    </row>
    <row r="9" spans="1:27" ht="5.25" customHeight="1" thickTop="1" thickBot="1" x14ac:dyDescent="0.4">
      <c r="A9" s="28"/>
      <c r="B9" s="125"/>
      <c r="C9" s="125"/>
      <c r="D9" s="126"/>
      <c r="E9" s="126"/>
      <c r="F9" s="127"/>
      <c r="G9" s="127"/>
      <c r="H9" s="127"/>
      <c r="I9" s="127"/>
      <c r="J9" s="127"/>
      <c r="K9" s="127"/>
      <c r="L9" s="127"/>
      <c r="M9" s="274"/>
      <c r="N9" s="274"/>
      <c r="O9" s="274"/>
      <c r="P9" s="274"/>
      <c r="Q9" s="274"/>
      <c r="R9" s="274"/>
      <c r="S9" s="538"/>
      <c r="T9" s="539"/>
      <c r="U9" s="539"/>
      <c r="V9" s="539"/>
      <c r="W9" s="539"/>
      <c r="X9" s="539"/>
      <c r="Y9" s="539"/>
      <c r="Z9" s="540"/>
      <c r="AA9" s="193"/>
    </row>
    <row r="10" spans="1:27" ht="24" thickTop="1" x14ac:dyDescent="0.2">
      <c r="A10" s="28"/>
      <c r="B10" s="541" t="s">
        <v>479</v>
      </c>
      <c r="C10" s="475"/>
      <c r="D10" s="475"/>
      <c r="E10" s="475"/>
      <c r="F10" s="475"/>
      <c r="G10" s="475"/>
      <c r="H10" s="475"/>
      <c r="I10" s="475"/>
      <c r="J10" s="475"/>
      <c r="K10" s="475"/>
      <c r="L10" s="475"/>
      <c r="M10" s="475"/>
      <c r="N10" s="542"/>
      <c r="O10" s="474" t="s">
        <v>480</v>
      </c>
      <c r="P10" s="475"/>
      <c r="Q10" s="475"/>
      <c r="R10" s="475"/>
      <c r="S10" s="475"/>
      <c r="T10" s="475"/>
      <c r="U10" s="475"/>
      <c r="V10" s="475"/>
      <c r="W10" s="475"/>
      <c r="X10" s="475"/>
      <c r="Y10" s="475"/>
      <c r="Z10" s="476"/>
      <c r="AA10" s="82"/>
    </row>
    <row r="11" spans="1:27" ht="15.75" x14ac:dyDescent="0.25">
      <c r="A11" s="28"/>
      <c r="B11" s="543" t="s">
        <v>481</v>
      </c>
      <c r="C11" s="544"/>
      <c r="D11" s="545"/>
      <c r="E11" s="469" t="str">
        <f>IF(DATA!F5="","",DATA!F5)</f>
        <v/>
      </c>
      <c r="F11" s="470"/>
      <c r="G11" s="470"/>
      <c r="H11" s="470"/>
      <c r="I11" s="470"/>
      <c r="J11" s="470"/>
      <c r="K11" s="470"/>
      <c r="L11" s="470"/>
      <c r="M11" s="470"/>
      <c r="N11" s="471"/>
      <c r="O11" s="472" t="s">
        <v>481</v>
      </c>
      <c r="P11" s="473"/>
      <c r="Q11" s="469" t="str">
        <f>IF(DATA!F15="","",DATA!F15)</f>
        <v/>
      </c>
      <c r="R11" s="470"/>
      <c r="S11" s="470"/>
      <c r="T11" s="470"/>
      <c r="U11" s="470"/>
      <c r="V11" s="470"/>
      <c r="W11" s="470"/>
      <c r="X11" s="470"/>
      <c r="Y11" s="470"/>
      <c r="Z11" s="546"/>
      <c r="AA11" s="56"/>
    </row>
    <row r="12" spans="1:27" x14ac:dyDescent="0.2">
      <c r="A12" s="28"/>
      <c r="B12" s="480" t="s">
        <v>482</v>
      </c>
      <c r="C12" s="481"/>
      <c r="D12" s="482"/>
      <c r="E12" s="483" t="str">
        <f>IF(DATA!F6="","",DATA!F6&amp;", "&amp;DATA!F7&amp;", "&amp;DATA!F8&amp;" "&amp;DATA!F9)</f>
        <v/>
      </c>
      <c r="F12" s="484"/>
      <c r="G12" s="484"/>
      <c r="H12" s="484"/>
      <c r="I12" s="484"/>
      <c r="J12" s="484"/>
      <c r="K12" s="484"/>
      <c r="L12" s="484"/>
      <c r="M12" s="484"/>
      <c r="N12" s="485"/>
      <c r="O12" s="486" t="s">
        <v>482</v>
      </c>
      <c r="P12" s="481"/>
      <c r="Q12" s="483" t="str">
        <f>IF(DATA!F17="","",DATA!F17&amp;", "&amp;DATA!F18&amp;", "&amp;DATA!F19&amp;" "&amp;DATA!F20)</f>
        <v/>
      </c>
      <c r="R12" s="484"/>
      <c r="S12" s="484"/>
      <c r="T12" s="484"/>
      <c r="U12" s="484"/>
      <c r="V12" s="484"/>
      <c r="W12" s="484"/>
      <c r="X12" s="484"/>
      <c r="Y12" s="484"/>
      <c r="Z12" s="529"/>
      <c r="AA12" s="55"/>
    </row>
    <row r="13" spans="1:27" x14ac:dyDescent="0.2">
      <c r="A13" s="28"/>
      <c r="B13" s="480" t="s">
        <v>483</v>
      </c>
      <c r="C13" s="481"/>
      <c r="D13" s="482"/>
      <c r="E13" s="477" t="str">
        <f>IF(DATA!F12="","",DATA!F12)</f>
        <v/>
      </c>
      <c r="F13" s="478"/>
      <c r="G13" s="478"/>
      <c r="H13" s="478"/>
      <c r="I13" s="478"/>
      <c r="J13" s="478"/>
      <c r="K13" s="478"/>
      <c r="L13" s="478"/>
      <c r="M13" s="478"/>
      <c r="N13" s="479"/>
      <c r="O13" s="486" t="s">
        <v>483</v>
      </c>
      <c r="P13" s="481"/>
      <c r="Q13" s="530" t="str">
        <f>IF(DATA!F34="","",DATA!F34)</f>
        <v/>
      </c>
      <c r="R13" s="531"/>
      <c r="S13" s="531"/>
      <c r="T13" s="531"/>
      <c r="U13" s="531"/>
      <c r="V13" s="531"/>
      <c r="W13" s="531"/>
      <c r="X13" s="531"/>
      <c r="Y13" s="531"/>
      <c r="Z13" s="532"/>
      <c r="AA13" s="55"/>
    </row>
    <row r="14" spans="1:27" x14ac:dyDescent="0.2">
      <c r="A14" s="28"/>
      <c r="B14" s="480" t="s">
        <v>484</v>
      </c>
      <c r="C14" s="481"/>
      <c r="D14" s="482"/>
      <c r="E14" s="477" t="str">
        <f>IF(DATA!F13="","",DATA!F13)</f>
        <v/>
      </c>
      <c r="F14" s="478"/>
      <c r="G14" s="478"/>
      <c r="H14" s="478"/>
      <c r="I14" s="478"/>
      <c r="J14" s="478"/>
      <c r="K14" s="478"/>
      <c r="L14" s="478"/>
      <c r="M14" s="478"/>
      <c r="N14" s="479"/>
      <c r="O14" s="486" t="s">
        <v>484</v>
      </c>
      <c r="P14" s="481"/>
      <c r="Q14" s="530" t="str">
        <f>IF(DATA!F35="","",DATA!F35)</f>
        <v/>
      </c>
      <c r="R14" s="531"/>
      <c r="S14" s="531"/>
      <c r="T14" s="531"/>
      <c r="U14" s="531"/>
      <c r="V14" s="531"/>
      <c r="W14" s="531"/>
      <c r="X14" s="531"/>
      <c r="Y14" s="531"/>
      <c r="Z14" s="532"/>
      <c r="AA14" s="55"/>
    </row>
    <row r="15" spans="1:27" ht="13.5" thickBot="1" x14ac:dyDescent="0.25">
      <c r="A15" s="28"/>
      <c r="B15" s="549" t="s">
        <v>485</v>
      </c>
      <c r="C15" s="534"/>
      <c r="D15" s="550"/>
      <c r="E15" s="515" t="str">
        <f>IF(DATA!F14="","",DATA!F14)</f>
        <v/>
      </c>
      <c r="F15" s="516"/>
      <c r="G15" s="516"/>
      <c r="H15" s="516"/>
      <c r="I15" s="516"/>
      <c r="J15" s="516"/>
      <c r="K15" s="516"/>
      <c r="L15" s="516"/>
      <c r="M15" s="516"/>
      <c r="N15" s="517"/>
      <c r="O15" s="533" t="s">
        <v>485</v>
      </c>
      <c r="P15" s="534"/>
      <c r="Q15" s="560" t="str">
        <f>IF(DATA!F36="","",DATA!F36)</f>
        <v/>
      </c>
      <c r="R15" s="561"/>
      <c r="S15" s="561"/>
      <c r="T15" s="561"/>
      <c r="U15" s="561"/>
      <c r="V15" s="561"/>
      <c r="W15" s="561"/>
      <c r="X15" s="561"/>
      <c r="Y15" s="561"/>
      <c r="Z15" s="562"/>
      <c r="AA15" s="55"/>
    </row>
    <row r="16" spans="1:27" ht="24" thickTop="1" x14ac:dyDescent="0.2">
      <c r="A16" s="28"/>
      <c r="B16" s="177" t="s">
        <v>486</v>
      </c>
      <c r="C16" s="178"/>
      <c r="D16" s="178"/>
      <c r="E16" s="178"/>
      <c r="F16" s="178"/>
      <c r="G16" s="186" t="s">
        <v>487</v>
      </c>
      <c r="H16" s="187"/>
      <c r="I16" s="187"/>
      <c r="J16" s="187"/>
      <c r="K16" s="187"/>
      <c r="L16" s="186" t="s">
        <v>487</v>
      </c>
      <c r="M16" s="187"/>
      <c r="N16" s="187"/>
      <c r="O16" s="187"/>
      <c r="P16" s="187"/>
      <c r="Q16" s="186" t="s">
        <v>487</v>
      </c>
      <c r="R16" s="187"/>
      <c r="S16" s="187"/>
      <c r="T16" s="187"/>
      <c r="U16" s="187"/>
      <c r="V16" s="188" t="s">
        <v>488</v>
      </c>
      <c r="W16" s="189"/>
      <c r="X16" s="189"/>
      <c r="Y16" s="189"/>
      <c r="Z16" s="190"/>
      <c r="AA16" s="57"/>
    </row>
    <row r="17" spans="1:27" ht="54" customHeight="1" x14ac:dyDescent="0.35">
      <c r="A17" s="28"/>
      <c r="B17" s="574"/>
      <c r="C17" s="513"/>
      <c r="D17" s="513"/>
      <c r="E17" s="513"/>
      <c r="F17" s="514"/>
      <c r="G17" s="512"/>
      <c r="H17" s="513"/>
      <c r="I17" s="513"/>
      <c r="J17" s="513"/>
      <c r="K17" s="514"/>
      <c r="L17" s="570"/>
      <c r="M17" s="571"/>
      <c r="N17" s="571"/>
      <c r="O17" s="571"/>
      <c r="P17" s="572"/>
      <c r="Q17" s="179"/>
      <c r="R17" s="179"/>
      <c r="S17" s="179"/>
      <c r="T17" s="179"/>
      <c r="U17" s="182"/>
      <c r="V17" s="181"/>
      <c r="W17" s="179"/>
      <c r="X17" s="179"/>
      <c r="Y17" s="179"/>
      <c r="Z17" s="180"/>
      <c r="AA17" s="58"/>
    </row>
    <row r="18" spans="1:27" ht="15.75" thickBot="1" x14ac:dyDescent="0.25">
      <c r="A18" s="28"/>
      <c r="B18" s="547" t="s">
        <v>489</v>
      </c>
      <c r="C18" s="524"/>
      <c r="D18" s="524"/>
      <c r="E18" s="524"/>
      <c r="F18" s="191" t="s">
        <v>188</v>
      </c>
      <c r="G18" s="523" t="s">
        <v>490</v>
      </c>
      <c r="H18" s="524"/>
      <c r="I18" s="524"/>
      <c r="J18" s="524"/>
      <c r="K18" s="191" t="s">
        <v>188</v>
      </c>
      <c r="L18" s="520" t="s">
        <v>491</v>
      </c>
      <c r="M18" s="521"/>
      <c r="N18" s="521"/>
      <c r="O18" s="522"/>
      <c r="P18" s="275" t="s">
        <v>188</v>
      </c>
      <c r="Q18" s="527" t="s">
        <v>492</v>
      </c>
      <c r="R18" s="522"/>
      <c r="S18" s="528"/>
      <c r="T18" s="522"/>
      <c r="U18" s="276" t="s">
        <v>188</v>
      </c>
      <c r="V18" s="525" t="s">
        <v>492</v>
      </c>
      <c r="W18" s="526"/>
      <c r="X18" s="526"/>
      <c r="Y18" s="526"/>
      <c r="Z18" s="192" t="s">
        <v>188</v>
      </c>
      <c r="AA18" s="59"/>
    </row>
    <row r="19" spans="1:27" ht="40.15" customHeight="1" thickTop="1" x14ac:dyDescent="0.2">
      <c r="A19" s="28"/>
      <c r="B19" s="575" t="s">
        <v>493</v>
      </c>
      <c r="C19" s="576"/>
      <c r="D19" s="576"/>
      <c r="E19" s="576"/>
      <c r="F19" s="577"/>
      <c r="G19" s="518" t="s">
        <v>494</v>
      </c>
      <c r="H19" s="519"/>
      <c r="I19" s="518" t="s">
        <v>495</v>
      </c>
      <c r="J19" s="519"/>
      <c r="K19" s="518" t="s">
        <v>496</v>
      </c>
      <c r="L19" s="519"/>
      <c r="M19" s="518" t="s">
        <v>497</v>
      </c>
      <c r="N19" s="573"/>
      <c r="O19" s="583" t="s">
        <v>498</v>
      </c>
      <c r="P19" s="576"/>
      <c r="Q19" s="576"/>
      <c r="R19" s="577"/>
      <c r="S19" s="277" t="s">
        <v>499</v>
      </c>
      <c r="T19" s="583" t="s">
        <v>81</v>
      </c>
      <c r="U19" s="577"/>
      <c r="V19" s="580" t="s">
        <v>500</v>
      </c>
      <c r="W19" s="581"/>
      <c r="X19" s="582"/>
      <c r="Y19" s="563" t="s">
        <v>501</v>
      </c>
      <c r="Z19" s="564"/>
      <c r="AA19" s="58"/>
    </row>
    <row r="20" spans="1:27" ht="32.25" customHeight="1" x14ac:dyDescent="0.2">
      <c r="A20" s="28"/>
      <c r="B20" s="578"/>
      <c r="C20" s="579"/>
      <c r="D20" s="579"/>
      <c r="E20" s="579"/>
      <c r="F20" s="555"/>
      <c r="G20" s="554"/>
      <c r="H20" s="555"/>
      <c r="I20" s="556"/>
      <c r="J20" s="557"/>
      <c r="K20" s="558" t="str">
        <f>IF(OR(I20="",O32="",O32=0,DATA!F50=""),"",I20+('ISTEP (5)'!O32/DATA!F50)*7)</f>
        <v/>
      </c>
      <c r="L20" s="559"/>
      <c r="M20" s="448"/>
      <c r="N20" s="449"/>
      <c r="O20" s="589"/>
      <c r="P20" s="590"/>
      <c r="Q20" s="590"/>
      <c r="R20" s="591"/>
      <c r="S20" s="278" t="str">
        <f>IF(DATA!F277="","",DATA!F227)</f>
        <v/>
      </c>
      <c r="T20" s="604" t="str">
        <f>IF(DATA!F276="","",DATA!F276)</f>
        <v/>
      </c>
      <c r="U20" s="605"/>
      <c r="V20" s="466" t="str">
        <f>IF(O32="","",(Y20*O32))</f>
        <v/>
      </c>
      <c r="W20" s="466"/>
      <c r="X20" s="467"/>
      <c r="Y20" s="565" t="str">
        <f>IF(U8="","",ROUNDDOWN(L47*L48,2))</f>
        <v/>
      </c>
      <c r="Z20" s="566"/>
      <c r="AA20" s="58"/>
    </row>
    <row r="21" spans="1:27" ht="21.6" customHeight="1" thickBot="1" x14ac:dyDescent="0.25">
      <c r="A21" s="28"/>
      <c r="B21" s="567" t="s">
        <v>543</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9"/>
      <c r="AA21" s="58"/>
    </row>
    <row r="22" spans="1:27" ht="30" customHeight="1" thickTop="1" thickBot="1" x14ac:dyDescent="0.25">
      <c r="A22" s="28"/>
      <c r="B22" s="494" t="s">
        <v>502</v>
      </c>
      <c r="C22" s="495"/>
      <c r="D22" s="495"/>
      <c r="E22" s="495"/>
      <c r="F22" s="495"/>
      <c r="G22" s="495"/>
      <c r="H22" s="496"/>
      <c r="I22" s="548" t="s">
        <v>503</v>
      </c>
      <c r="J22" s="495"/>
      <c r="K22" s="495"/>
      <c r="L22" s="496"/>
      <c r="M22" s="488" t="s">
        <v>504</v>
      </c>
      <c r="N22" s="489"/>
      <c r="O22" s="488" t="s">
        <v>505</v>
      </c>
      <c r="P22" s="489"/>
      <c r="Q22" s="548" t="s">
        <v>506</v>
      </c>
      <c r="R22" s="495"/>
      <c r="S22" s="495"/>
      <c r="T22" s="496"/>
      <c r="U22" s="548" t="s">
        <v>507</v>
      </c>
      <c r="V22" s="495"/>
      <c r="W22" s="495"/>
      <c r="X22" s="553"/>
      <c r="Y22" s="551" t="s">
        <v>508</v>
      </c>
      <c r="Z22" s="552"/>
      <c r="AA22" s="58"/>
    </row>
    <row r="23" spans="1:27" ht="108.6" customHeight="1" thickTop="1" thickBot="1" x14ac:dyDescent="0.25">
      <c r="A23" s="28"/>
      <c r="B23" s="138">
        <v>1</v>
      </c>
      <c r="C23" s="452" t="str">
        <f>IF(L57="","",L57)</f>
        <v/>
      </c>
      <c r="D23" s="453"/>
      <c r="E23" s="453"/>
      <c r="F23" s="453"/>
      <c r="G23" s="453"/>
      <c r="H23" s="454"/>
      <c r="I23" s="462"/>
      <c r="J23" s="463"/>
      <c r="K23" s="463"/>
      <c r="L23" s="464"/>
      <c r="M23" s="457">
        <f>IF(L60="","",L60)</f>
        <v>0</v>
      </c>
      <c r="N23" s="458"/>
      <c r="O23" s="455"/>
      <c r="P23" s="456"/>
      <c r="Q23" s="452" t="str">
        <f>IF(L58="","",L58)</f>
        <v/>
      </c>
      <c r="R23" s="453"/>
      <c r="S23" s="453"/>
      <c r="T23" s="454"/>
      <c r="U23" s="452" t="str">
        <f>IF(L59="","",L59)</f>
        <v/>
      </c>
      <c r="V23" s="453"/>
      <c r="W23" s="453"/>
      <c r="X23" s="468"/>
      <c r="Y23" s="450"/>
      <c r="Z23" s="451"/>
      <c r="AA23" s="55"/>
    </row>
    <row r="24" spans="1:27" ht="100.15" customHeight="1" thickTop="1" thickBot="1" x14ac:dyDescent="0.25">
      <c r="A24" s="28"/>
      <c r="B24" s="138">
        <v>2</v>
      </c>
      <c r="C24" s="452" t="str">
        <f>IF(L61="","",L61)</f>
        <v/>
      </c>
      <c r="D24" s="453"/>
      <c r="E24" s="453"/>
      <c r="F24" s="453"/>
      <c r="G24" s="453"/>
      <c r="H24" s="454"/>
      <c r="I24" s="462"/>
      <c r="J24" s="463"/>
      <c r="K24" s="463"/>
      <c r="L24" s="464"/>
      <c r="M24" s="457">
        <f>IF(L64="","",L64)</f>
        <v>0</v>
      </c>
      <c r="N24" s="458"/>
      <c r="O24" s="455"/>
      <c r="P24" s="456"/>
      <c r="Q24" s="452" t="str">
        <f>IF(L62="","",L62)</f>
        <v/>
      </c>
      <c r="R24" s="453"/>
      <c r="S24" s="453"/>
      <c r="T24" s="454"/>
      <c r="U24" s="452" t="str">
        <f>IF(L63="","",L63)</f>
        <v/>
      </c>
      <c r="V24" s="453"/>
      <c r="W24" s="453"/>
      <c r="X24" s="468"/>
      <c r="Y24" s="450"/>
      <c r="Z24" s="451"/>
      <c r="AA24" s="55"/>
    </row>
    <row r="25" spans="1:27" ht="100.15" customHeight="1" thickTop="1" thickBot="1" x14ac:dyDescent="0.25">
      <c r="A25" s="28"/>
      <c r="B25" s="138">
        <v>3</v>
      </c>
      <c r="C25" s="452" t="str">
        <f>IF(L65="","",L65)</f>
        <v/>
      </c>
      <c r="D25" s="453"/>
      <c r="E25" s="453"/>
      <c r="F25" s="453"/>
      <c r="G25" s="453"/>
      <c r="H25" s="454"/>
      <c r="I25" s="462"/>
      <c r="J25" s="463"/>
      <c r="K25" s="463"/>
      <c r="L25" s="464"/>
      <c r="M25" s="457">
        <f>IF(L68="","",L68)</f>
        <v>0</v>
      </c>
      <c r="N25" s="458"/>
      <c r="O25" s="455"/>
      <c r="P25" s="456"/>
      <c r="Q25" s="452" t="str">
        <f>IF(L66="","",L66)</f>
        <v/>
      </c>
      <c r="R25" s="453"/>
      <c r="S25" s="453"/>
      <c r="T25" s="454"/>
      <c r="U25" s="452" t="str">
        <f>IF(L67="","",L67)</f>
        <v/>
      </c>
      <c r="V25" s="453"/>
      <c r="W25" s="453"/>
      <c r="X25" s="468"/>
      <c r="Y25" s="450"/>
      <c r="Z25" s="451"/>
      <c r="AA25" s="55"/>
    </row>
    <row r="26" spans="1:27" ht="100.15" customHeight="1" thickTop="1" thickBot="1" x14ac:dyDescent="0.25">
      <c r="A26" s="28"/>
      <c r="B26" s="138">
        <v>4</v>
      </c>
      <c r="C26" s="452" t="str">
        <f>IF(L69="","",L69)</f>
        <v/>
      </c>
      <c r="D26" s="453"/>
      <c r="E26" s="453"/>
      <c r="F26" s="453"/>
      <c r="G26" s="453"/>
      <c r="H26" s="454"/>
      <c r="I26" s="462"/>
      <c r="J26" s="463"/>
      <c r="K26" s="463"/>
      <c r="L26" s="464"/>
      <c r="M26" s="457">
        <f>IF(L72="","",L72)</f>
        <v>0</v>
      </c>
      <c r="N26" s="458"/>
      <c r="O26" s="455"/>
      <c r="P26" s="456"/>
      <c r="Q26" s="452" t="str">
        <f>IF(L70="","",L70)</f>
        <v/>
      </c>
      <c r="R26" s="453"/>
      <c r="S26" s="453"/>
      <c r="T26" s="454"/>
      <c r="U26" s="452" t="str">
        <f>IF(L71="","",L71)</f>
        <v/>
      </c>
      <c r="V26" s="453"/>
      <c r="W26" s="453"/>
      <c r="X26" s="468"/>
      <c r="Y26" s="450"/>
      <c r="Z26" s="451"/>
      <c r="AA26" s="55"/>
    </row>
    <row r="27" spans="1:27" ht="100.15" customHeight="1" thickTop="1" thickBot="1" x14ac:dyDescent="0.25">
      <c r="A27" s="28"/>
      <c r="B27" s="138">
        <v>5</v>
      </c>
      <c r="C27" s="452" t="str">
        <f>IF(L73="","",L73)</f>
        <v/>
      </c>
      <c r="D27" s="453"/>
      <c r="E27" s="453"/>
      <c r="F27" s="453"/>
      <c r="G27" s="453"/>
      <c r="H27" s="454"/>
      <c r="I27" s="462"/>
      <c r="J27" s="463"/>
      <c r="K27" s="463"/>
      <c r="L27" s="464"/>
      <c r="M27" s="457">
        <f>IF(L76="","",L76)</f>
        <v>0</v>
      </c>
      <c r="N27" s="458"/>
      <c r="O27" s="455"/>
      <c r="P27" s="456"/>
      <c r="Q27" s="452" t="str">
        <f>IF(L74="","",L74)</f>
        <v/>
      </c>
      <c r="R27" s="453"/>
      <c r="S27" s="453"/>
      <c r="T27" s="454"/>
      <c r="U27" s="452" t="str">
        <f>IF(L75="","",L75)</f>
        <v/>
      </c>
      <c r="V27" s="453"/>
      <c r="W27" s="453"/>
      <c r="X27" s="468"/>
      <c r="Y27" s="450"/>
      <c r="Z27" s="451"/>
      <c r="AA27" s="55"/>
    </row>
    <row r="28" spans="1:27" ht="100.15" customHeight="1" thickTop="1" thickBot="1" x14ac:dyDescent="0.25">
      <c r="A28" s="28"/>
      <c r="B28" s="138">
        <v>6</v>
      </c>
      <c r="C28" s="452" t="str">
        <f>IF(L77="","",L77)</f>
        <v/>
      </c>
      <c r="D28" s="453"/>
      <c r="E28" s="453"/>
      <c r="F28" s="453"/>
      <c r="G28" s="453"/>
      <c r="H28" s="454"/>
      <c r="I28" s="462"/>
      <c r="J28" s="463"/>
      <c r="K28" s="463"/>
      <c r="L28" s="464"/>
      <c r="M28" s="457">
        <f>IF(L80="","",L80)</f>
        <v>0</v>
      </c>
      <c r="N28" s="458"/>
      <c r="O28" s="455"/>
      <c r="P28" s="456"/>
      <c r="Q28" s="452" t="str">
        <f>IF(L78="","",L78)</f>
        <v/>
      </c>
      <c r="R28" s="453"/>
      <c r="S28" s="453"/>
      <c r="T28" s="454"/>
      <c r="U28" s="452" t="str">
        <f>IF(L79="","",L79)</f>
        <v/>
      </c>
      <c r="V28" s="453"/>
      <c r="W28" s="453"/>
      <c r="X28" s="468"/>
      <c r="Y28" s="450"/>
      <c r="Z28" s="451"/>
      <c r="AA28" s="55"/>
    </row>
    <row r="29" spans="1:27" ht="100.15" customHeight="1" thickTop="1" thickBot="1" x14ac:dyDescent="0.25">
      <c r="A29" s="28"/>
      <c r="B29" s="138">
        <v>7</v>
      </c>
      <c r="C29" s="452" t="str">
        <f>IF(L81="","",L81)</f>
        <v/>
      </c>
      <c r="D29" s="453"/>
      <c r="E29" s="453"/>
      <c r="F29" s="453"/>
      <c r="G29" s="453"/>
      <c r="H29" s="454"/>
      <c r="I29" s="462"/>
      <c r="J29" s="463"/>
      <c r="K29" s="463"/>
      <c r="L29" s="464"/>
      <c r="M29" s="457">
        <f>IF(L84="","",L84)</f>
        <v>0</v>
      </c>
      <c r="N29" s="458"/>
      <c r="O29" s="455"/>
      <c r="P29" s="456"/>
      <c r="Q29" s="452" t="str">
        <f>IF(L82="","",L82)</f>
        <v/>
      </c>
      <c r="R29" s="453"/>
      <c r="S29" s="453"/>
      <c r="T29" s="454"/>
      <c r="U29" s="452" t="str">
        <f>IF(L83="","",L83)</f>
        <v/>
      </c>
      <c r="V29" s="453"/>
      <c r="W29" s="453"/>
      <c r="X29" s="468"/>
      <c r="Y29" s="450"/>
      <c r="Z29" s="451"/>
      <c r="AA29" s="55"/>
    </row>
    <row r="30" spans="1:27" ht="100.15" customHeight="1" thickTop="1" thickBot="1" x14ac:dyDescent="0.25">
      <c r="A30" s="28"/>
      <c r="B30" s="138">
        <v>8</v>
      </c>
      <c r="C30" s="452" t="str">
        <f>IF(L85="","",L85)</f>
        <v/>
      </c>
      <c r="D30" s="453"/>
      <c r="E30" s="453"/>
      <c r="F30" s="453"/>
      <c r="G30" s="453"/>
      <c r="H30" s="454"/>
      <c r="I30" s="462"/>
      <c r="J30" s="463"/>
      <c r="K30" s="463"/>
      <c r="L30" s="464"/>
      <c r="M30" s="457">
        <f>IF(L88="","",L88)</f>
        <v>0</v>
      </c>
      <c r="N30" s="458"/>
      <c r="O30" s="455"/>
      <c r="P30" s="456"/>
      <c r="Q30" s="452" t="str">
        <f>IF(L86="","",L86)</f>
        <v/>
      </c>
      <c r="R30" s="453"/>
      <c r="S30" s="453"/>
      <c r="T30" s="454"/>
      <c r="U30" s="452" t="str">
        <f>IF(L87="","",L87)</f>
        <v/>
      </c>
      <c r="V30" s="453"/>
      <c r="W30" s="453"/>
      <c r="X30" s="468"/>
      <c r="Y30" s="450"/>
      <c r="Z30" s="451"/>
      <c r="AA30" s="55"/>
    </row>
    <row r="31" spans="1:27" ht="100.15" customHeight="1" thickTop="1" thickBot="1" x14ac:dyDescent="0.25">
      <c r="A31" s="28"/>
      <c r="B31" s="139">
        <v>9</v>
      </c>
      <c r="C31" s="459" t="str">
        <f>IF(L89="","",L89)</f>
        <v/>
      </c>
      <c r="D31" s="460"/>
      <c r="E31" s="460"/>
      <c r="F31" s="460"/>
      <c r="G31" s="460"/>
      <c r="H31" s="461"/>
      <c r="I31" s="490"/>
      <c r="J31" s="491"/>
      <c r="K31" s="491"/>
      <c r="L31" s="492"/>
      <c r="M31" s="595">
        <f>IF(L92="","",L92)</f>
        <v>0</v>
      </c>
      <c r="N31" s="596"/>
      <c r="O31" s="597"/>
      <c r="P31" s="598"/>
      <c r="Q31" s="459" t="str">
        <f>IF(L90="","",L90)</f>
        <v/>
      </c>
      <c r="R31" s="460"/>
      <c r="S31" s="460"/>
      <c r="T31" s="461"/>
      <c r="U31" s="459" t="str">
        <f>IF(L91="","",L91)</f>
        <v/>
      </c>
      <c r="V31" s="460"/>
      <c r="W31" s="460"/>
      <c r="X31" s="599"/>
      <c r="Y31" s="450"/>
      <c r="Z31" s="451"/>
      <c r="AA31" s="55"/>
    </row>
    <row r="32" spans="1:27" ht="55.15" hidden="1" customHeight="1" thickTop="1" thickBot="1" x14ac:dyDescent="0.25">
      <c r="A32" s="28"/>
      <c r="B32" s="445" t="s">
        <v>509</v>
      </c>
      <c r="C32" s="446"/>
      <c r="D32" s="446"/>
      <c r="E32" s="446"/>
      <c r="F32" s="446"/>
      <c r="G32" s="446"/>
      <c r="H32" s="446"/>
      <c r="I32" s="446"/>
      <c r="J32" s="446"/>
      <c r="K32" s="446"/>
      <c r="L32" s="447"/>
      <c r="M32" s="493" t="str">
        <f>IF(L93="","",L93)</f>
        <v/>
      </c>
      <c r="N32" s="493"/>
      <c r="O32" s="603" t="str">
        <f>IF(O23="","",SUM(O23:O31))</f>
        <v/>
      </c>
      <c r="P32" s="603"/>
      <c r="Q32" s="600" t="s">
        <v>510</v>
      </c>
      <c r="R32" s="601"/>
      <c r="S32" s="601"/>
      <c r="T32" s="601"/>
      <c r="U32" s="601"/>
      <c r="V32" s="601"/>
      <c r="W32" s="601"/>
      <c r="X32" s="601"/>
      <c r="Y32" s="601"/>
      <c r="Z32" s="602"/>
      <c r="AA32" s="55"/>
    </row>
    <row r="33" spans="1:27" ht="33.6" customHeight="1" thickTop="1" thickBot="1" x14ac:dyDescent="0.4">
      <c r="A33" s="28"/>
      <c r="B33" s="160" t="s">
        <v>511</v>
      </c>
      <c r="C33" s="176"/>
      <c r="D33" s="311"/>
      <c r="E33" s="311"/>
      <c r="F33" s="312"/>
      <c r="G33" s="312"/>
      <c r="H33" s="312"/>
      <c r="I33" s="312"/>
      <c r="J33" s="312"/>
      <c r="K33" s="312"/>
      <c r="L33" s="313"/>
      <c r="M33" s="313"/>
      <c r="N33" s="314"/>
      <c r="O33" s="509" t="str">
        <f>IF(O23="","",SUM(O23:P31))</f>
        <v/>
      </c>
      <c r="P33" s="510"/>
      <c r="Q33" s="315"/>
      <c r="R33" s="315"/>
      <c r="S33" s="312"/>
      <c r="T33" s="312"/>
      <c r="U33" s="312"/>
      <c r="V33" s="316" t="s">
        <v>512</v>
      </c>
      <c r="W33" s="592"/>
      <c r="X33" s="593"/>
      <c r="Y33" s="593"/>
      <c r="Z33" s="594"/>
      <c r="AA33" s="55"/>
    </row>
    <row r="34" spans="1:27" ht="30" customHeight="1" thickTop="1" thickBot="1" x14ac:dyDescent="0.3">
      <c r="A34" s="28"/>
      <c r="B34" s="500" t="s">
        <v>513</v>
      </c>
      <c r="C34" s="501"/>
      <c r="D34" s="502"/>
      <c r="E34" s="502"/>
      <c r="F34" s="502"/>
      <c r="G34" s="506"/>
      <c r="H34" s="507"/>
      <c r="I34" s="507"/>
      <c r="J34" s="507"/>
      <c r="K34" s="507"/>
      <c r="L34" s="507"/>
      <c r="M34" s="507"/>
      <c r="N34" s="507"/>
      <c r="O34" s="507"/>
      <c r="P34" s="507"/>
      <c r="Q34" s="507"/>
      <c r="R34" s="507"/>
      <c r="S34" s="507"/>
      <c r="T34" s="507"/>
      <c r="U34" s="507"/>
      <c r="V34" s="507"/>
      <c r="W34" s="507"/>
      <c r="X34" s="507"/>
      <c r="Y34" s="507"/>
      <c r="Z34" s="508"/>
      <c r="AA34" s="55"/>
    </row>
    <row r="35" spans="1:27" ht="6" customHeight="1" thickTop="1" x14ac:dyDescent="0.2">
      <c r="A35" s="28"/>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5"/>
      <c r="AA35" s="55"/>
    </row>
    <row r="36" spans="1:27" ht="6" customHeight="1" thickBot="1" x14ac:dyDescent="0.25">
      <c r="A36" s="28"/>
      <c r="B36" s="497"/>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9"/>
      <c r="AA36" s="55"/>
    </row>
    <row r="37" spans="1:27" ht="13.5" thickTop="1" x14ac:dyDescent="0.2">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idden="1" x14ac:dyDescent="0.2">
      <c r="F42" s="93"/>
      <c r="G42" s="93"/>
      <c r="H42" s="93" t="s">
        <v>76</v>
      </c>
      <c r="I42" s="93"/>
      <c r="J42" s="117">
        <f>'JOB TITLE (5)'!D48</f>
        <v>271</v>
      </c>
      <c r="L42" t="str">
        <f>IF(VLOOKUP(J42,DATA!$C$2:$F$328,4,FALSE)="","",(VLOOKUP(J42,DATA!$C$2:$F$328,4,FALSE)))</f>
        <v/>
      </c>
    </row>
    <row r="43" spans="1:27" hidden="1" x14ac:dyDescent="0.2">
      <c r="F43" s="93"/>
      <c r="G43" s="93"/>
      <c r="H43" s="93" t="s">
        <v>514</v>
      </c>
      <c r="I43" s="93"/>
      <c r="J43" s="95">
        <f>J42+1</f>
        <v>272</v>
      </c>
      <c r="L43" t="str">
        <f>IF(VLOOKUP(J43,DATA!$C$2:$F$328,4,FALSE)="","",(VLOOKUP(J43,DATA!$C$2:$F$328,4,FALSE)))</f>
        <v/>
      </c>
    </row>
    <row r="44" spans="1:27" hidden="1" x14ac:dyDescent="0.2">
      <c r="F44" s="93"/>
      <c r="G44" s="93"/>
      <c r="H44" s="93" t="s">
        <v>78</v>
      </c>
      <c r="I44" s="93"/>
      <c r="J44" s="95">
        <f t="shared" ref="J44:J92" si="0">J43+1</f>
        <v>273</v>
      </c>
      <c r="K44" s="95"/>
      <c r="L44" t="str">
        <f>IF(VLOOKUP(J44,DATA!$C$2:$F$328,4,FALSE)="","",(VLOOKUP(J44,DATA!$C$2:$F$328,4,FALSE)))</f>
        <v/>
      </c>
    </row>
    <row r="45" spans="1:27" hidden="1" x14ac:dyDescent="0.2">
      <c r="F45" s="93"/>
      <c r="G45" s="93"/>
      <c r="H45" s="93" t="s">
        <v>79</v>
      </c>
      <c r="I45" s="93"/>
      <c r="J45" s="95">
        <f t="shared" si="0"/>
        <v>274</v>
      </c>
      <c r="K45" s="95"/>
      <c r="L45" t="str">
        <f>IF(VLOOKUP(J45,DATA!$C$2:$F$328,4,FALSE)="","",(VLOOKUP(J45,DATA!$C$2:$F$328,4,FALSE)))</f>
        <v/>
      </c>
    </row>
    <row r="46" spans="1:27" hidden="1" x14ac:dyDescent="0.2">
      <c r="F46" s="93"/>
      <c r="G46" s="93"/>
      <c r="H46" s="93" t="s">
        <v>80</v>
      </c>
      <c r="I46" s="93"/>
      <c r="J46" s="95">
        <f t="shared" si="0"/>
        <v>275</v>
      </c>
      <c r="K46" s="95"/>
      <c r="L46" t="str">
        <f>IF(VLOOKUP(J46,DATA!$C$2:$F$328,4,FALSE)="","",(VLOOKUP(J46,DATA!$C$2:$F$328,4,FALSE)))</f>
        <v/>
      </c>
    </row>
    <row r="47" spans="1:27" hidden="1" x14ac:dyDescent="0.2">
      <c r="F47" s="93"/>
      <c r="G47" s="93"/>
      <c r="H47" s="93" t="s">
        <v>81</v>
      </c>
      <c r="I47" s="93"/>
      <c r="J47" s="95">
        <f t="shared" si="0"/>
        <v>276</v>
      </c>
      <c r="K47" s="95"/>
      <c r="L47" t="str">
        <f>IF(VLOOKUP(J47,DATA!$C$2:$F$328,4,FALSE)="","",(VLOOKUP(J47,DATA!$C$2:$F$328,4,FALSE)))</f>
        <v/>
      </c>
      <c r="M47" s="92"/>
    </row>
    <row r="48" spans="1:27" hidden="1" x14ac:dyDescent="0.2">
      <c r="F48" s="93"/>
      <c r="G48" s="93"/>
      <c r="H48" s="93" t="s">
        <v>82</v>
      </c>
      <c r="I48" s="93"/>
      <c r="J48" s="95">
        <f t="shared" si="0"/>
        <v>277</v>
      </c>
      <c r="K48" s="95"/>
      <c r="L48" t="str">
        <f>IF(VLOOKUP(J48,DATA!$C$2:$F$328,4,FALSE)="","",(VLOOKUP(J48,DATA!$C$2:$F$328,4,FALSE)))</f>
        <v/>
      </c>
      <c r="M48" s="94"/>
    </row>
    <row r="49" spans="6:15" hidden="1" x14ac:dyDescent="0.2">
      <c r="F49" s="93"/>
      <c r="G49" s="93"/>
      <c r="H49" s="93" t="s">
        <v>83</v>
      </c>
      <c r="I49" s="93"/>
      <c r="J49" s="95">
        <f t="shared" si="0"/>
        <v>278</v>
      </c>
      <c r="K49" s="95"/>
      <c r="L49" t="str">
        <f>IF(VLOOKUP(J49,DATA!$C$2:$F$328,4,FALSE)="","",(VLOOKUP(J49,DATA!$C$2:$F$328,4,FALSE)))</f>
        <v/>
      </c>
    </row>
    <row r="50" spans="6:15" hidden="1" x14ac:dyDescent="0.2">
      <c r="F50" s="93"/>
      <c r="G50" s="93"/>
      <c r="H50" s="93" t="s">
        <v>84</v>
      </c>
      <c r="I50" s="93"/>
      <c r="J50" s="95">
        <f t="shared" si="0"/>
        <v>279</v>
      </c>
      <c r="K50" s="95"/>
      <c r="L50" t="str">
        <f>IF(VLOOKUP(J50,DATA!$C$2:$F$328,4,FALSE)="","",(VLOOKUP(J50,DATA!$C$2:$F$328,4,FALSE)))</f>
        <v/>
      </c>
    </row>
    <row r="51" spans="6:15" hidden="1" x14ac:dyDescent="0.2">
      <c r="F51" s="93"/>
      <c r="G51" s="93"/>
      <c r="H51" s="93" t="s">
        <v>85</v>
      </c>
      <c r="I51" s="93"/>
      <c r="J51" s="95">
        <f t="shared" si="0"/>
        <v>280</v>
      </c>
      <c r="K51" s="95"/>
      <c r="L51" t="str">
        <f>IF(VLOOKUP(J51,DATA!$C$2:$F$328,4,FALSE)="","",(VLOOKUP(J51,DATA!$C$2:$F$328,4,FALSE)))</f>
        <v/>
      </c>
    </row>
    <row r="52" spans="6:15" hidden="1" x14ac:dyDescent="0.2">
      <c r="F52" s="93"/>
      <c r="G52" s="93"/>
      <c r="H52" s="93" t="s">
        <v>86</v>
      </c>
      <c r="I52" s="93"/>
      <c r="J52" s="95">
        <f t="shared" si="0"/>
        <v>281</v>
      </c>
      <c r="K52" s="95"/>
      <c r="L52" t="str">
        <f>IF(VLOOKUP(J52,DATA!$C$2:$F$328,4,FALSE)="","",(VLOOKUP(J52,DATA!$C$2:$F$328,4,FALSE)))</f>
        <v/>
      </c>
    </row>
    <row r="53" spans="6:15" hidden="1" x14ac:dyDescent="0.2">
      <c r="F53" s="93"/>
      <c r="G53" s="93"/>
      <c r="H53" s="93" t="s">
        <v>87</v>
      </c>
      <c r="I53" s="93"/>
      <c r="J53" s="95">
        <f t="shared" si="0"/>
        <v>282</v>
      </c>
      <c r="K53" s="95"/>
      <c r="L53" t="str">
        <f>IF(VLOOKUP(J53,DATA!$C$2:$F$328,4,FALSE)="","",(VLOOKUP(J53,DATA!$C$2:$F$328,4,FALSE)))</f>
        <v/>
      </c>
    </row>
    <row r="54" spans="6:15" hidden="1" x14ac:dyDescent="0.2">
      <c r="F54" s="93"/>
      <c r="G54" s="93"/>
      <c r="H54" s="93" t="s">
        <v>88</v>
      </c>
      <c r="I54" s="93"/>
      <c r="J54" s="95">
        <f t="shared" si="0"/>
        <v>283</v>
      </c>
      <c r="K54" s="95"/>
      <c r="L54" t="str">
        <f>IF(VLOOKUP(J54,DATA!$C$2:$F$328,4,FALSE)="","",(VLOOKUP(J54,DATA!$C$2:$F$328,4,FALSE)))</f>
        <v/>
      </c>
      <c r="M54" s="232"/>
      <c r="N54" s="232"/>
      <c r="O54" s="232"/>
    </row>
    <row r="55" spans="6:15" hidden="1" x14ac:dyDescent="0.2">
      <c r="F55" s="93"/>
      <c r="G55" s="93"/>
      <c r="H55" s="93" t="s">
        <v>89</v>
      </c>
      <c r="I55" s="93"/>
      <c r="J55" s="95">
        <f t="shared" si="0"/>
        <v>284</v>
      </c>
      <c r="K55" s="95"/>
      <c r="L55" t="str">
        <f>IF(VLOOKUP(J55,DATA!$C$2:$F$328,4,FALSE)="","",(VLOOKUP(J55,DATA!$C$2:$F$328,4,FALSE)))</f>
        <v/>
      </c>
    </row>
    <row r="56" spans="6:15" hidden="1" x14ac:dyDescent="0.2">
      <c r="F56" s="93"/>
      <c r="G56" s="93"/>
      <c r="H56" s="93" t="s">
        <v>90</v>
      </c>
      <c r="I56" s="93"/>
      <c r="J56" s="95">
        <f t="shared" si="0"/>
        <v>285</v>
      </c>
      <c r="K56" s="95"/>
      <c r="L56" t="str">
        <f>IF(VLOOKUP(J56,DATA!$C$2:$F$328,4,FALSE)="","",(VLOOKUP(J56,DATA!$C$2:$F$328,4,FALSE)))</f>
        <v/>
      </c>
    </row>
    <row r="57" spans="6:15" hidden="1" x14ac:dyDescent="0.2">
      <c r="F57" s="93"/>
      <c r="G57" s="93"/>
      <c r="H57" s="93" t="s">
        <v>91</v>
      </c>
      <c r="I57" s="93"/>
      <c r="J57" s="95">
        <f t="shared" si="0"/>
        <v>286</v>
      </c>
      <c r="K57" s="95"/>
      <c r="L57" t="str">
        <f>IF(VLOOKUP(J57,DATA!$C$2:$F$328,4,FALSE)="","",(VLOOKUP(J57,DATA!$C$2:$F$328,4,FALSE)))</f>
        <v/>
      </c>
    </row>
    <row r="58" spans="6:15" hidden="1" x14ac:dyDescent="0.2">
      <c r="F58" s="93"/>
      <c r="G58" s="93"/>
      <c r="H58" s="93" t="s">
        <v>92</v>
      </c>
      <c r="I58" s="93"/>
      <c r="J58" s="95">
        <f t="shared" si="0"/>
        <v>287</v>
      </c>
      <c r="K58" s="95"/>
      <c r="L58" t="str">
        <f>IF(VLOOKUP(J58,DATA!$C$2:$F$328,4,FALSE)="","",(VLOOKUP(J58,DATA!$C$2:$F$328,4,FALSE)))</f>
        <v/>
      </c>
    </row>
    <row r="59" spans="6:15" hidden="1" x14ac:dyDescent="0.2">
      <c r="F59" s="93"/>
      <c r="G59" s="93"/>
      <c r="H59" s="93" t="s">
        <v>93</v>
      </c>
      <c r="I59" s="93"/>
      <c r="J59" s="95">
        <f t="shared" si="0"/>
        <v>288</v>
      </c>
      <c r="K59" s="95"/>
      <c r="L59" t="str">
        <f>IF(VLOOKUP(J59,DATA!$C$2:$F$328,4,FALSE)="","",(VLOOKUP(J59,DATA!$C$2:$F$328,4,FALSE)))</f>
        <v/>
      </c>
    </row>
    <row r="60" spans="6:15" hidden="1" x14ac:dyDescent="0.2">
      <c r="F60" s="93"/>
      <c r="G60" s="93"/>
      <c r="H60" s="93" t="s">
        <v>94</v>
      </c>
      <c r="I60" s="93"/>
      <c r="J60" s="95">
        <f t="shared" si="0"/>
        <v>289</v>
      </c>
      <c r="K60" s="95"/>
      <c r="L60">
        <f>IF(VLOOKUP(J60,DATA!$C$2:$F$328,4,FALSE)="",0,(VLOOKUP(J60,DATA!$C$2:$F$328,4,FALSE)))</f>
        <v>0</v>
      </c>
    </row>
    <row r="61" spans="6:15" hidden="1" x14ac:dyDescent="0.2">
      <c r="F61" s="93"/>
      <c r="G61" s="93"/>
      <c r="H61" s="93" t="s">
        <v>95</v>
      </c>
      <c r="I61" s="93"/>
      <c r="J61" s="95">
        <f t="shared" si="0"/>
        <v>290</v>
      </c>
      <c r="K61" s="95"/>
      <c r="L61" t="str">
        <f>IF(VLOOKUP(J61,DATA!$C$2:$F$328,4,FALSE)="","",(VLOOKUP(J61,DATA!$C$2:$F$328,4,FALSE)))</f>
        <v/>
      </c>
    </row>
    <row r="62" spans="6:15" hidden="1" x14ac:dyDescent="0.2">
      <c r="F62" s="93"/>
      <c r="G62" s="93"/>
      <c r="H62" s="93" t="s">
        <v>96</v>
      </c>
      <c r="I62" s="93"/>
      <c r="J62" s="95">
        <f t="shared" si="0"/>
        <v>291</v>
      </c>
      <c r="K62" s="95"/>
      <c r="L62" t="str">
        <f>IF(VLOOKUP(J62,DATA!$C$2:$F$328,4,FALSE)="","",(VLOOKUP(J62,DATA!$C$2:$F$328,4,FALSE)))</f>
        <v/>
      </c>
    </row>
    <row r="63" spans="6:15" hidden="1" x14ac:dyDescent="0.2">
      <c r="F63" s="93"/>
      <c r="G63" s="93"/>
      <c r="H63" s="93" t="s">
        <v>97</v>
      </c>
      <c r="I63" s="93"/>
      <c r="J63" s="95">
        <f t="shared" si="0"/>
        <v>292</v>
      </c>
      <c r="K63" s="95"/>
      <c r="L63" t="str">
        <f>IF(VLOOKUP(J63,DATA!$C$2:$F$328,4,FALSE)="","",(VLOOKUP(J63,DATA!$C$2:$F$328,4,FALSE)))</f>
        <v/>
      </c>
    </row>
    <row r="64" spans="6:15" hidden="1" x14ac:dyDescent="0.2">
      <c r="F64" s="93"/>
      <c r="G64" s="93"/>
      <c r="H64" s="93" t="s">
        <v>98</v>
      </c>
      <c r="I64" s="93"/>
      <c r="J64" s="95">
        <f t="shared" si="0"/>
        <v>293</v>
      </c>
      <c r="K64" s="95"/>
      <c r="L64">
        <f>IF(VLOOKUP(J64,DATA!$C$2:$F$328,4,FALSE)="",0,(VLOOKUP(J64,DATA!$C$2:$F$328,4,FALSE)))</f>
        <v>0</v>
      </c>
    </row>
    <row r="65" spans="6:12" hidden="1" x14ac:dyDescent="0.2">
      <c r="F65" s="93"/>
      <c r="G65" s="93"/>
      <c r="H65" s="93" t="s">
        <v>99</v>
      </c>
      <c r="I65" s="93"/>
      <c r="J65" s="95">
        <f t="shared" si="0"/>
        <v>294</v>
      </c>
      <c r="K65" s="95"/>
      <c r="L65" t="str">
        <f>IF(VLOOKUP(J65,DATA!$C$2:$F$328,4,FALSE)="","",(VLOOKUP(J65,DATA!$C$2:$F$328,4,FALSE)))</f>
        <v/>
      </c>
    </row>
    <row r="66" spans="6:12" hidden="1" x14ac:dyDescent="0.2">
      <c r="F66" s="93"/>
      <c r="G66" s="93"/>
      <c r="H66" s="93" t="s">
        <v>100</v>
      </c>
      <c r="I66" s="93"/>
      <c r="J66" s="95">
        <f t="shared" si="0"/>
        <v>295</v>
      </c>
      <c r="K66" s="95"/>
      <c r="L66" t="str">
        <f>IF(VLOOKUP(J66,DATA!$C$2:$F$328,4,FALSE)="","",(VLOOKUP(J66,DATA!$C$2:$F$328,4,FALSE)))</f>
        <v/>
      </c>
    </row>
    <row r="67" spans="6:12" hidden="1" x14ac:dyDescent="0.2">
      <c r="F67" s="93"/>
      <c r="G67" s="93"/>
      <c r="H67" s="93" t="s">
        <v>101</v>
      </c>
      <c r="I67" s="93"/>
      <c r="J67" s="95">
        <f t="shared" si="0"/>
        <v>296</v>
      </c>
      <c r="K67" s="95"/>
      <c r="L67" t="str">
        <f>IF(VLOOKUP(J67,DATA!$C$2:$F$328,4,FALSE)="","",(VLOOKUP(J67,DATA!$C$2:$F$328,4,FALSE)))</f>
        <v/>
      </c>
    </row>
    <row r="68" spans="6:12" hidden="1" x14ac:dyDescent="0.2">
      <c r="F68" s="93"/>
      <c r="G68" s="93"/>
      <c r="H68" s="93" t="s">
        <v>102</v>
      </c>
      <c r="I68" s="93"/>
      <c r="J68" s="95">
        <f t="shared" si="0"/>
        <v>297</v>
      </c>
      <c r="K68" s="95"/>
      <c r="L68">
        <f>IF(VLOOKUP(J68,DATA!$C$2:$F$328,4,FALSE)="",0,(VLOOKUP(J68,DATA!$C$2:$F$328,4,FALSE)))</f>
        <v>0</v>
      </c>
    </row>
    <row r="69" spans="6:12" hidden="1" x14ac:dyDescent="0.2">
      <c r="F69" s="93"/>
      <c r="G69" s="93"/>
      <c r="H69" s="93" t="s">
        <v>103</v>
      </c>
      <c r="I69" s="93"/>
      <c r="J69" s="95">
        <f t="shared" si="0"/>
        <v>298</v>
      </c>
      <c r="K69" s="95"/>
      <c r="L69" t="str">
        <f>IF(VLOOKUP(J69,DATA!$C$2:$F$328,4,FALSE)="","",(VLOOKUP(J69,DATA!$C$2:$F$328,4,FALSE)))</f>
        <v/>
      </c>
    </row>
    <row r="70" spans="6:12" hidden="1" x14ac:dyDescent="0.2">
      <c r="F70" s="93"/>
      <c r="G70" s="93"/>
      <c r="H70" s="93" t="s">
        <v>104</v>
      </c>
      <c r="I70" s="93"/>
      <c r="J70" s="95">
        <f t="shared" si="0"/>
        <v>299</v>
      </c>
      <c r="K70" s="95"/>
      <c r="L70" t="str">
        <f>IF(VLOOKUP(J70,DATA!$C$2:$F$328,4,FALSE)="","",(VLOOKUP(J70,DATA!$C$2:$F$328,4,FALSE)))</f>
        <v/>
      </c>
    </row>
    <row r="71" spans="6:12" hidden="1" x14ac:dyDescent="0.2">
      <c r="F71" s="93"/>
      <c r="G71" s="93"/>
      <c r="H71" s="93" t="s">
        <v>105</v>
      </c>
      <c r="I71" s="93"/>
      <c r="J71" s="95">
        <f t="shared" si="0"/>
        <v>300</v>
      </c>
      <c r="K71" s="95"/>
      <c r="L71" t="str">
        <f>IF(VLOOKUP(J71,DATA!$C$2:$F$328,4,FALSE)="","",(VLOOKUP(J71,DATA!$C$2:$F$328,4,FALSE)))</f>
        <v/>
      </c>
    </row>
    <row r="72" spans="6:12" hidden="1" x14ac:dyDescent="0.2">
      <c r="F72" s="93"/>
      <c r="G72" s="93"/>
      <c r="H72" s="93" t="s">
        <v>106</v>
      </c>
      <c r="I72" s="93"/>
      <c r="J72" s="95">
        <f t="shared" si="0"/>
        <v>301</v>
      </c>
      <c r="K72" s="95"/>
      <c r="L72">
        <f>IF(VLOOKUP(J72,DATA!$C$2:$F$328,4,FALSE)="",0,(VLOOKUP(J72,DATA!$C$2:$F$328,4,FALSE)))</f>
        <v>0</v>
      </c>
    </row>
    <row r="73" spans="6:12" hidden="1" x14ac:dyDescent="0.2">
      <c r="F73" s="93"/>
      <c r="G73" s="93"/>
      <c r="H73" s="93" t="s">
        <v>107</v>
      </c>
      <c r="I73" s="93"/>
      <c r="J73" s="95">
        <f t="shared" si="0"/>
        <v>302</v>
      </c>
      <c r="K73" s="95"/>
      <c r="L73" t="str">
        <f>IF(VLOOKUP(J73,DATA!$C$2:$F$328,4,FALSE)="","",(VLOOKUP(J73,DATA!$C$2:$F$328,4,FALSE)))</f>
        <v/>
      </c>
    </row>
    <row r="74" spans="6:12" hidden="1" x14ac:dyDescent="0.2">
      <c r="F74" s="93"/>
      <c r="G74" s="93"/>
      <c r="H74" s="93" t="s">
        <v>108</v>
      </c>
      <c r="I74" s="93"/>
      <c r="J74" s="95">
        <f t="shared" si="0"/>
        <v>303</v>
      </c>
      <c r="K74" s="95"/>
      <c r="L74" t="str">
        <f>IF(VLOOKUP(J74,DATA!$C$2:$F$328,4,FALSE)="","",(VLOOKUP(J74,DATA!$C$2:$F$328,4,FALSE)))</f>
        <v/>
      </c>
    </row>
    <row r="75" spans="6:12" hidden="1" x14ac:dyDescent="0.2">
      <c r="F75" s="93"/>
      <c r="G75" s="93"/>
      <c r="H75" s="93" t="s">
        <v>109</v>
      </c>
      <c r="I75" s="93"/>
      <c r="J75" s="95">
        <f t="shared" si="0"/>
        <v>304</v>
      </c>
      <c r="K75" s="95"/>
      <c r="L75" t="str">
        <f>IF(VLOOKUP(J75,DATA!$C$2:$F$328,4,FALSE)="","",(VLOOKUP(J75,DATA!$C$2:$F$328,4,FALSE)))</f>
        <v/>
      </c>
    </row>
    <row r="76" spans="6:12" hidden="1" x14ac:dyDescent="0.2">
      <c r="F76" s="93"/>
      <c r="G76" s="93"/>
      <c r="H76" s="93" t="s">
        <v>110</v>
      </c>
      <c r="I76" s="93"/>
      <c r="J76" s="95">
        <f t="shared" si="0"/>
        <v>305</v>
      </c>
      <c r="K76" s="95"/>
      <c r="L76">
        <f>IF(VLOOKUP(J76,DATA!$C$2:$F$328,4,FALSE)="",0,(VLOOKUP(J76,DATA!$C$2:$F$328,4,FALSE)))</f>
        <v>0</v>
      </c>
    </row>
    <row r="77" spans="6:12" hidden="1" x14ac:dyDescent="0.2">
      <c r="F77" s="93"/>
      <c r="G77" s="93"/>
      <c r="H77" s="93" t="s">
        <v>111</v>
      </c>
      <c r="I77" s="93"/>
      <c r="J77" s="95">
        <f t="shared" si="0"/>
        <v>306</v>
      </c>
      <c r="K77" s="95"/>
      <c r="L77" t="str">
        <f>IF(VLOOKUP(J77,DATA!$C$2:$F$328,4,FALSE)="","",(VLOOKUP(J77,DATA!$C$2:$F$328,4,FALSE)))</f>
        <v/>
      </c>
    </row>
    <row r="78" spans="6:12" hidden="1" x14ac:dyDescent="0.2">
      <c r="F78" s="93"/>
      <c r="G78" s="93"/>
      <c r="H78" s="93" t="s">
        <v>112</v>
      </c>
      <c r="I78" s="93"/>
      <c r="J78" s="95">
        <f t="shared" si="0"/>
        <v>307</v>
      </c>
      <c r="K78" s="95"/>
      <c r="L78" t="str">
        <f>IF(VLOOKUP(J78,DATA!$C$2:$F$328,4,FALSE)="","",(VLOOKUP(J78,DATA!$C$2:$F$328,4,FALSE)))</f>
        <v/>
      </c>
    </row>
    <row r="79" spans="6:12" hidden="1" x14ac:dyDescent="0.2">
      <c r="F79" s="93"/>
      <c r="G79" s="93"/>
      <c r="H79" s="93" t="s">
        <v>113</v>
      </c>
      <c r="I79" s="93"/>
      <c r="J79" s="95">
        <f t="shared" si="0"/>
        <v>308</v>
      </c>
      <c r="K79" s="95"/>
      <c r="L79" t="str">
        <f>IF(VLOOKUP(J79,DATA!$C$2:$F$328,4,FALSE)="","",(VLOOKUP(J79,DATA!$C$2:$F$328,4,FALSE)))</f>
        <v/>
      </c>
    </row>
    <row r="80" spans="6:12" hidden="1" x14ac:dyDescent="0.2">
      <c r="F80" s="93"/>
      <c r="G80" s="93"/>
      <c r="H80" s="93" t="s">
        <v>114</v>
      </c>
      <c r="I80" s="93"/>
      <c r="J80" s="95">
        <f t="shared" si="0"/>
        <v>309</v>
      </c>
      <c r="K80" s="95"/>
      <c r="L80">
        <f>IF(VLOOKUP(J80,DATA!$C$2:$F$328,4,FALSE)="",0,(VLOOKUP(J80,DATA!$C$2:$F$328,4,FALSE)))</f>
        <v>0</v>
      </c>
    </row>
    <row r="81" spans="6:13" hidden="1" x14ac:dyDescent="0.2">
      <c r="F81" s="93"/>
      <c r="G81" s="93"/>
      <c r="H81" s="93" t="s">
        <v>115</v>
      </c>
      <c r="I81" s="93"/>
      <c r="J81" s="95">
        <f t="shared" si="0"/>
        <v>310</v>
      </c>
      <c r="K81" s="95"/>
      <c r="L81" t="str">
        <f>IF(VLOOKUP(J81,DATA!$C$2:$F$328,4,FALSE)="","",(VLOOKUP(J81,DATA!$C$2:$F$328,4,FALSE)))</f>
        <v/>
      </c>
    </row>
    <row r="82" spans="6:13" hidden="1" x14ac:dyDescent="0.2">
      <c r="F82" s="93"/>
      <c r="G82" s="93"/>
      <c r="H82" s="93" t="s">
        <v>116</v>
      </c>
      <c r="I82" s="93"/>
      <c r="J82" s="95">
        <f t="shared" si="0"/>
        <v>311</v>
      </c>
      <c r="K82" s="95"/>
      <c r="L82" t="str">
        <f>IF(VLOOKUP(J82,DATA!$C$2:$F$328,4,FALSE)="","",(VLOOKUP(J82,DATA!$C$2:$F$328,4,FALSE)))</f>
        <v/>
      </c>
    </row>
    <row r="83" spans="6:13" hidden="1" x14ac:dyDescent="0.2">
      <c r="F83" s="93"/>
      <c r="G83" s="93"/>
      <c r="H83" s="93" t="s">
        <v>117</v>
      </c>
      <c r="I83" s="93"/>
      <c r="J83" s="95">
        <f t="shared" si="0"/>
        <v>312</v>
      </c>
      <c r="K83" s="95"/>
      <c r="L83" t="str">
        <f>IF(VLOOKUP(J83,DATA!$C$2:$F$328,4,FALSE)="","",(VLOOKUP(J83,DATA!$C$2:$F$328,4,FALSE)))</f>
        <v/>
      </c>
    </row>
    <row r="84" spans="6:13" hidden="1" x14ac:dyDescent="0.2">
      <c r="F84" s="93"/>
      <c r="G84" s="93"/>
      <c r="H84" s="93" t="s">
        <v>118</v>
      </c>
      <c r="I84" s="93"/>
      <c r="J84" s="95">
        <f t="shared" si="0"/>
        <v>313</v>
      </c>
      <c r="K84" s="95"/>
      <c r="L84">
        <f>IF(VLOOKUP(J84,DATA!$C$2:$F$328,4,FALSE)="",0,(VLOOKUP(J84,DATA!$C$2:$F$328,4,FALSE)))</f>
        <v>0</v>
      </c>
    </row>
    <row r="85" spans="6:13" hidden="1" x14ac:dyDescent="0.2">
      <c r="F85" s="93"/>
      <c r="G85" s="93"/>
      <c r="H85" s="93" t="s">
        <v>119</v>
      </c>
      <c r="I85" s="93"/>
      <c r="J85" s="95">
        <f t="shared" si="0"/>
        <v>314</v>
      </c>
      <c r="K85" s="95"/>
      <c r="L85" t="str">
        <f>IF(VLOOKUP(J85,DATA!$C$2:$F$328,4,FALSE)="","",(VLOOKUP(J85,DATA!$C$2:$F$328,4,FALSE)))</f>
        <v/>
      </c>
    </row>
    <row r="86" spans="6:13" hidden="1" x14ac:dyDescent="0.2">
      <c r="F86" s="93"/>
      <c r="G86" s="93"/>
      <c r="H86" s="93" t="s">
        <v>120</v>
      </c>
      <c r="I86" s="93"/>
      <c r="J86" s="95">
        <f t="shared" si="0"/>
        <v>315</v>
      </c>
      <c r="K86" s="95"/>
      <c r="L86" t="str">
        <f>IF(VLOOKUP(J86,DATA!$C$2:$F$328,4,FALSE)="","",(VLOOKUP(J86,DATA!$C$2:$F$328,4,FALSE)))</f>
        <v/>
      </c>
    </row>
    <row r="87" spans="6:13" hidden="1" x14ac:dyDescent="0.2">
      <c r="F87" s="93"/>
      <c r="G87" s="93"/>
      <c r="H87" s="93" t="s">
        <v>121</v>
      </c>
      <c r="I87" s="93"/>
      <c r="J87" s="95">
        <f t="shared" si="0"/>
        <v>316</v>
      </c>
      <c r="K87" s="95"/>
      <c r="L87" t="str">
        <f>IF(VLOOKUP(J87,DATA!$C$2:$F$328,4,FALSE)="","",(VLOOKUP(J87,DATA!$C$2:$F$328,4,FALSE)))</f>
        <v/>
      </c>
    </row>
    <row r="88" spans="6:13" hidden="1" x14ac:dyDescent="0.2">
      <c r="F88" s="93"/>
      <c r="G88" s="93"/>
      <c r="H88" s="93" t="s">
        <v>122</v>
      </c>
      <c r="I88" s="93"/>
      <c r="J88" s="95">
        <f t="shared" si="0"/>
        <v>317</v>
      </c>
      <c r="K88" s="95"/>
      <c r="L88">
        <f>IF(VLOOKUP(J88,DATA!$C$2:$F$328,4,FALSE)="",0,(VLOOKUP(J88,DATA!$C$2:$F$328,4,FALSE)))</f>
        <v>0</v>
      </c>
    </row>
    <row r="89" spans="6:13" hidden="1" x14ac:dyDescent="0.2">
      <c r="F89" s="93"/>
      <c r="G89" s="93"/>
      <c r="H89" s="93" t="s">
        <v>123</v>
      </c>
      <c r="I89" s="93"/>
      <c r="J89" s="95">
        <f t="shared" si="0"/>
        <v>318</v>
      </c>
      <c r="K89" s="95"/>
      <c r="L89" t="str">
        <f>IF(VLOOKUP(J89,DATA!$C$2:$F$328,4,FALSE)="","",(VLOOKUP(J89,DATA!$C$2:$F$328,4,FALSE)))</f>
        <v/>
      </c>
    </row>
    <row r="90" spans="6:13" hidden="1" x14ac:dyDescent="0.2">
      <c r="F90" s="93"/>
      <c r="G90" s="93"/>
      <c r="H90" s="93" t="s">
        <v>124</v>
      </c>
      <c r="I90" s="93"/>
      <c r="J90" s="95">
        <f t="shared" si="0"/>
        <v>319</v>
      </c>
      <c r="K90" s="95"/>
      <c r="L90" t="str">
        <f>IF(VLOOKUP(J90,DATA!$C$2:$F$328,4,FALSE)="","",(VLOOKUP(J90,DATA!$C$2:$F$328,4,FALSE)))</f>
        <v/>
      </c>
    </row>
    <row r="91" spans="6:13" hidden="1" x14ac:dyDescent="0.2">
      <c r="F91" s="93"/>
      <c r="G91" s="93"/>
      <c r="H91" s="93" t="s">
        <v>125</v>
      </c>
      <c r="I91" s="93"/>
      <c r="J91" s="95">
        <f t="shared" si="0"/>
        <v>320</v>
      </c>
      <c r="K91" s="95"/>
      <c r="L91" t="str">
        <f>IF(VLOOKUP(J91,DATA!$C$2:$F$328,4,FALSE)="","",(VLOOKUP(J91,DATA!$C$2:$F$328,4,FALSE)))</f>
        <v/>
      </c>
    </row>
    <row r="92" spans="6:13" hidden="1" x14ac:dyDescent="0.2">
      <c r="F92" s="93"/>
      <c r="G92" s="93"/>
      <c r="H92" s="93" t="s">
        <v>126</v>
      </c>
      <c r="I92" s="93"/>
      <c r="J92" s="95">
        <f t="shared" si="0"/>
        <v>321</v>
      </c>
      <c r="K92" s="95"/>
      <c r="L92">
        <f>IF(VLOOKUP(J92,DATA!$C$2:$F$328,4,FALSE)="",0,(VLOOKUP(J92,DATA!$C$2:$F$328,4,FALSE)))</f>
        <v>0</v>
      </c>
    </row>
    <row r="93" spans="6:13" hidden="1" x14ac:dyDescent="0.2">
      <c r="H93" s="93" t="s">
        <v>515</v>
      </c>
      <c r="I93" s="93"/>
      <c r="L93" s="606" t="str">
        <f>IF(L42="","",SUM(L60+L64+L68+L72+L76+L80+L84+L88+L92))</f>
        <v/>
      </c>
      <c r="M93" s="606"/>
    </row>
  </sheetData>
  <sheetProtection algorithmName="SHA-512" hashValue="pmC8/T+9XQ7/qHf2+7ewsfsqJovOphpSgHFQ8ARgMk8PZmPUW4lAQ86LAUIrL6iivkzwX6u2C78p4s4W6yioDA==" saltValue="UkeFW9iGtJBQTe5V9iq2/Q==" spinCount="100000" sheet="1" formatRows="0" selectLockedCells="1"/>
  <customSheetViews>
    <customSheetView guid="{99C5DC5D-4FA6-4759-9524-D1D8E5F6D462}" scale="85" fitToPage="1" hiddenRows="1" hiddenColumns="1" topLeftCell="B14">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B1">
      <selection activeCell="E11" sqref="E11:N11"/>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B17">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M20 B21 I23:I31 M23:O31 Y23:Y31">
    <cfRule type="cellIs" dxfId="1" priority="1" stopIfTrue="1" operator="equal">
      <formula>0</formula>
    </cfRule>
  </conditionalFormatting>
  <conditionalFormatting sqref="Q17 V17:W17">
    <cfRule type="cellIs" dxfId="0" priority="2" stopIfTrue="1" operator="equal">
      <formula>5</formula>
    </cfRule>
  </conditionalFormatting>
  <dataValidations count="4">
    <dataValidation type="decimal" operator="equal" allowBlank="1" showInputMessage="1" showErrorMessage="1" errorTitle="ERROR!" error="You typed a value over the formula that is incorrect. Check Your Math or re-enter the formula:  =sum(o23:o31)" sqref="O32:P32" xr:uid="{00000000-0002-0000-1300-000000000000}">
      <formula1>O33</formula1>
    </dataValidation>
    <dataValidation type="textLength" operator="equal" allowBlank="1" showInputMessage="1" showErrorMessage="1" errorTitle="ERROR" error="4 digits are required" sqref="G20:H20" xr:uid="{00000000-0002-0000-1300-000001000000}">
      <formula1>4</formula1>
    </dataValidation>
    <dataValidation allowBlank="1" showInputMessage="1" showErrorMessage="1" promptTitle="Warning!" prompt="Do not type in this cell. Information should be entered on the Merge Data sheet. " sqref="E13:E15 Q12:Q15" xr:uid="{00000000-0002-0000-1300-000002000000}"/>
    <dataValidation allowBlank="1" showErrorMessage="1" promptTitle="Warning!" sqref="O11" xr:uid="{00000000-0002-0000-1300-000003000000}"/>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25"/>
  <sheetViews>
    <sheetView topLeftCell="A108" workbookViewId="0">
      <selection activeCell="B1" sqref="B1"/>
    </sheetView>
  </sheetViews>
  <sheetFormatPr defaultColWidth="0" defaultRowHeight="12.75" zeroHeight="1" x14ac:dyDescent="0.2"/>
  <cols>
    <col min="1" max="1" width="1.28515625" customWidth="1"/>
    <col min="2" max="2" width="89" customWidth="1"/>
    <col min="3" max="3" width="1.28515625" customWidth="1"/>
    <col min="4" max="11" width="0" hidden="1" customWidth="1"/>
    <col min="12" max="12" width="1.28515625" hidden="1" customWidth="1"/>
  </cols>
  <sheetData>
    <row r="1" spans="1:3" ht="7.15" customHeight="1" x14ac:dyDescent="0.2">
      <c r="A1" s="28"/>
      <c r="B1" s="28"/>
      <c r="C1" s="28"/>
    </row>
    <row r="2" spans="1:3" x14ac:dyDescent="0.2">
      <c r="A2" s="28"/>
      <c r="B2" s="40"/>
      <c r="C2" s="28"/>
    </row>
    <row r="3" spans="1:3" x14ac:dyDescent="0.2">
      <c r="A3" s="28"/>
      <c r="B3" s="97" t="s">
        <v>522</v>
      </c>
      <c r="C3" s="28"/>
    </row>
    <row r="4" spans="1:3" x14ac:dyDescent="0.2">
      <c r="A4" s="28"/>
      <c r="B4" s="97" t="s">
        <v>523</v>
      </c>
      <c r="C4" s="28"/>
    </row>
    <row r="5" spans="1:3" x14ac:dyDescent="0.2">
      <c r="A5" s="28"/>
      <c r="B5" s="40"/>
      <c r="C5" s="28"/>
    </row>
    <row r="6" spans="1:3" ht="25.5" x14ac:dyDescent="0.2">
      <c r="A6" s="28"/>
      <c r="B6" s="286" t="s">
        <v>524</v>
      </c>
      <c r="C6" s="28"/>
    </row>
    <row r="7" spans="1:3" x14ac:dyDescent="0.2">
      <c r="A7" s="28"/>
      <c r="B7" s="40"/>
      <c r="C7" s="28"/>
    </row>
    <row r="8" spans="1:3" ht="63.75" x14ac:dyDescent="0.2">
      <c r="A8" s="28"/>
      <c r="B8" s="194" t="s">
        <v>525</v>
      </c>
      <c r="C8" s="28"/>
    </row>
    <row r="9" spans="1:3" x14ac:dyDescent="0.2">
      <c r="A9" s="28"/>
      <c r="B9" s="40"/>
      <c r="C9" s="28"/>
    </row>
    <row r="10" spans="1:3" ht="25.5" x14ac:dyDescent="0.2">
      <c r="A10" s="28"/>
      <c r="B10" s="194" t="s">
        <v>526</v>
      </c>
      <c r="C10" s="28"/>
    </row>
    <row r="11" spans="1:3" x14ac:dyDescent="0.2">
      <c r="A11" s="28"/>
      <c r="B11" s="40"/>
      <c r="C11" s="28"/>
    </row>
    <row r="12" spans="1:3" x14ac:dyDescent="0.2">
      <c r="A12" s="28"/>
      <c r="B12" s="140" t="s">
        <v>527</v>
      </c>
      <c r="C12" s="28"/>
    </row>
    <row r="13" spans="1:3" x14ac:dyDescent="0.2">
      <c r="A13" s="28"/>
      <c r="B13" s="194" t="s">
        <v>528</v>
      </c>
      <c r="C13" s="28"/>
    </row>
    <row r="14" spans="1:3" x14ac:dyDescent="0.2">
      <c r="A14" s="28"/>
      <c r="B14" s="194" t="s">
        <v>529</v>
      </c>
      <c r="C14" s="28"/>
    </row>
    <row r="15" spans="1:3" x14ac:dyDescent="0.2">
      <c r="A15" s="28"/>
      <c r="B15" s="194"/>
      <c r="C15" s="28"/>
    </row>
    <row r="16" spans="1:3" x14ac:dyDescent="0.2">
      <c r="A16" s="28"/>
      <c r="B16" s="194" t="s">
        <v>530</v>
      </c>
      <c r="C16" s="28"/>
    </row>
    <row r="17" spans="1:3" x14ac:dyDescent="0.2">
      <c r="A17" s="28"/>
      <c r="B17" s="194"/>
      <c r="C17" s="28"/>
    </row>
    <row r="18" spans="1:3" x14ac:dyDescent="0.2">
      <c r="A18" s="28"/>
      <c r="B18" s="194"/>
      <c r="C18" s="28"/>
    </row>
    <row r="19" spans="1:3" x14ac:dyDescent="0.2">
      <c r="A19" s="28"/>
      <c r="B19" s="194"/>
      <c r="C19" s="28"/>
    </row>
    <row r="20" spans="1:3" x14ac:dyDescent="0.2">
      <c r="A20" s="28"/>
      <c r="B20" s="194"/>
      <c r="C20" s="28"/>
    </row>
    <row r="21" spans="1:3" x14ac:dyDescent="0.2">
      <c r="A21" s="28"/>
      <c r="B21" s="194"/>
      <c r="C21" s="28"/>
    </row>
    <row r="22" spans="1:3" x14ac:dyDescent="0.2">
      <c r="A22" s="28"/>
      <c r="B22" s="194"/>
      <c r="C22" s="28"/>
    </row>
    <row r="23" spans="1:3" x14ac:dyDescent="0.2">
      <c r="A23" s="28"/>
      <c r="B23" s="194"/>
      <c r="C23" s="28"/>
    </row>
    <row r="24" spans="1:3" x14ac:dyDescent="0.2">
      <c r="A24" s="28"/>
      <c r="B24" s="40"/>
      <c r="C24" s="28"/>
    </row>
    <row r="25" spans="1:3" x14ac:dyDescent="0.2">
      <c r="A25" s="28"/>
      <c r="B25" s="40"/>
      <c r="C25" s="28"/>
    </row>
    <row r="26" spans="1:3" x14ac:dyDescent="0.2">
      <c r="A26" s="28"/>
      <c r="B26" s="40"/>
      <c r="C26" s="28"/>
    </row>
    <row r="27" spans="1:3" x14ac:dyDescent="0.2">
      <c r="A27" s="28"/>
      <c r="B27" s="40"/>
      <c r="C27" s="28"/>
    </row>
    <row r="28" spans="1:3" x14ac:dyDescent="0.2">
      <c r="A28" s="28"/>
      <c r="B28" s="40"/>
      <c r="C28" s="28"/>
    </row>
    <row r="29" spans="1:3" x14ac:dyDescent="0.2">
      <c r="A29" s="28"/>
      <c r="B29" s="40"/>
      <c r="C29" s="28"/>
    </row>
    <row r="30" spans="1:3" x14ac:dyDescent="0.2">
      <c r="A30" s="28"/>
      <c r="B30" s="40"/>
      <c r="C30" s="28"/>
    </row>
    <row r="31" spans="1:3" x14ac:dyDescent="0.2">
      <c r="A31" s="28"/>
      <c r="B31" s="40"/>
      <c r="C31" s="28"/>
    </row>
    <row r="32" spans="1:3" x14ac:dyDescent="0.2">
      <c r="A32" s="28"/>
      <c r="B32" s="40"/>
      <c r="C32" s="28"/>
    </row>
    <row r="33" spans="1:3" x14ac:dyDescent="0.2">
      <c r="A33" s="28"/>
      <c r="B33" s="40"/>
      <c r="C33" s="28"/>
    </row>
    <row r="34" spans="1:3" x14ac:dyDescent="0.2">
      <c r="A34" s="28"/>
      <c r="B34" s="40"/>
      <c r="C34" s="28"/>
    </row>
    <row r="35" spans="1:3" x14ac:dyDescent="0.2">
      <c r="A35" s="28"/>
      <c r="B35" s="40"/>
      <c r="C35" s="28"/>
    </row>
    <row r="36" spans="1:3" x14ac:dyDescent="0.2">
      <c r="A36" s="28"/>
      <c r="B36" s="40"/>
      <c r="C36" s="28"/>
    </row>
    <row r="37" spans="1:3" x14ac:dyDescent="0.2">
      <c r="A37" s="28"/>
      <c r="B37" s="40"/>
      <c r="C37" s="28"/>
    </row>
    <row r="38" spans="1:3" x14ac:dyDescent="0.2">
      <c r="A38" s="28"/>
      <c r="B38" s="40"/>
      <c r="C38" s="28"/>
    </row>
    <row r="39" spans="1:3" x14ac:dyDescent="0.2">
      <c r="A39" s="28"/>
      <c r="B39" s="40"/>
      <c r="C39" s="28"/>
    </row>
    <row r="40" spans="1:3" x14ac:dyDescent="0.2">
      <c r="A40" s="28"/>
      <c r="B40" s="40"/>
      <c r="C40" s="28"/>
    </row>
    <row r="41" spans="1:3" x14ac:dyDescent="0.2">
      <c r="A41" s="28"/>
      <c r="B41" s="40"/>
      <c r="C41" s="28"/>
    </row>
    <row r="42" spans="1:3" ht="7.15" customHeight="1" x14ac:dyDescent="0.2">
      <c r="A42" s="28"/>
      <c r="B42" s="195"/>
      <c r="C42" s="28"/>
    </row>
    <row r="43" spans="1:3" x14ac:dyDescent="0.2">
      <c r="A43" s="28"/>
      <c r="B43" s="140" t="s">
        <v>531</v>
      </c>
      <c r="C43" s="28"/>
    </row>
    <row r="44" spans="1:3" x14ac:dyDescent="0.2">
      <c r="A44" s="28"/>
      <c r="B44" s="40" t="s">
        <v>532</v>
      </c>
      <c r="C44" s="28"/>
    </row>
    <row r="45" spans="1:3" x14ac:dyDescent="0.2">
      <c r="A45" s="28"/>
      <c r="B45" s="40"/>
      <c r="C45" s="28"/>
    </row>
    <row r="46" spans="1:3" x14ac:dyDescent="0.2">
      <c r="A46" s="28"/>
      <c r="B46" s="40"/>
      <c r="C46" s="28"/>
    </row>
    <row r="47" spans="1:3" x14ac:dyDescent="0.2">
      <c r="A47" s="28"/>
      <c r="B47" s="40"/>
      <c r="C47" s="28"/>
    </row>
    <row r="48" spans="1:3" x14ac:dyDescent="0.2">
      <c r="A48" s="28"/>
      <c r="B48" s="40"/>
      <c r="C48" s="28"/>
    </row>
    <row r="49" spans="1:3" x14ac:dyDescent="0.2">
      <c r="A49" s="28"/>
      <c r="B49" s="40"/>
      <c r="C49" s="28"/>
    </row>
    <row r="50" spans="1:3" x14ac:dyDescent="0.2">
      <c r="A50" s="28"/>
      <c r="B50" s="40"/>
      <c r="C50" s="28"/>
    </row>
    <row r="51" spans="1:3" x14ac:dyDescent="0.2">
      <c r="A51" s="28"/>
      <c r="B51" s="40"/>
      <c r="C51" s="28"/>
    </row>
    <row r="52" spans="1:3" x14ac:dyDescent="0.2">
      <c r="A52" s="28"/>
      <c r="B52" s="40"/>
      <c r="C52" s="28"/>
    </row>
    <row r="53" spans="1:3" x14ac:dyDescent="0.2">
      <c r="A53" s="28"/>
      <c r="B53" s="40"/>
      <c r="C53" s="28"/>
    </row>
    <row r="54" spans="1:3" x14ac:dyDescent="0.2">
      <c r="A54" s="28"/>
      <c r="B54" s="40"/>
      <c r="C54" s="28"/>
    </row>
    <row r="55" spans="1:3" x14ac:dyDescent="0.2">
      <c r="A55" s="28"/>
      <c r="B55" s="40"/>
      <c r="C55" s="28"/>
    </row>
    <row r="56" spans="1:3" x14ac:dyDescent="0.2">
      <c r="A56" s="28"/>
      <c r="B56" s="40"/>
      <c r="C56" s="28"/>
    </row>
    <row r="57" spans="1:3" x14ac:dyDescent="0.2">
      <c r="A57" s="28"/>
      <c r="B57" s="40"/>
      <c r="C57" s="28"/>
    </row>
    <row r="58" spans="1:3" x14ac:dyDescent="0.2">
      <c r="A58" s="28"/>
      <c r="B58" s="40"/>
      <c r="C58" s="28"/>
    </row>
    <row r="59" spans="1:3" x14ac:dyDescent="0.2">
      <c r="A59" s="28"/>
      <c r="B59" s="40"/>
      <c r="C59" s="28"/>
    </row>
    <row r="60" spans="1:3" x14ac:dyDescent="0.2">
      <c r="A60" s="28"/>
      <c r="B60" s="40"/>
      <c r="C60" s="28"/>
    </row>
    <row r="61" spans="1:3" x14ac:dyDescent="0.2">
      <c r="A61" s="28"/>
      <c r="B61" s="40"/>
      <c r="C61" s="28"/>
    </row>
    <row r="62" spans="1:3" x14ac:dyDescent="0.2">
      <c r="A62" s="28"/>
      <c r="B62" s="40"/>
      <c r="C62" s="28"/>
    </row>
    <row r="63" spans="1:3" x14ac:dyDescent="0.2">
      <c r="A63" s="28"/>
      <c r="B63" s="40"/>
      <c r="C63" s="28"/>
    </row>
    <row r="64" spans="1:3" x14ac:dyDescent="0.2">
      <c r="A64" s="28"/>
      <c r="B64" s="40"/>
      <c r="C64" s="28"/>
    </row>
    <row r="65" spans="1:3" x14ac:dyDescent="0.2">
      <c r="A65" s="28"/>
      <c r="B65" s="40"/>
      <c r="C65" s="28"/>
    </row>
    <row r="66" spans="1:3" ht="7.15" customHeight="1" x14ac:dyDescent="0.2">
      <c r="A66" s="28"/>
      <c r="B66" s="195"/>
      <c r="C66" s="28"/>
    </row>
    <row r="67" spans="1:3" x14ac:dyDescent="0.2">
      <c r="A67" s="28"/>
      <c r="B67" s="140" t="s">
        <v>533</v>
      </c>
      <c r="C67" s="28"/>
    </row>
    <row r="68" spans="1:3" x14ac:dyDescent="0.2">
      <c r="A68" s="28"/>
      <c r="B68" s="40" t="s">
        <v>534</v>
      </c>
      <c r="C68" s="28"/>
    </row>
    <row r="69" spans="1:3" ht="25.5" x14ac:dyDescent="0.2">
      <c r="A69" s="28"/>
      <c r="B69" s="194" t="s">
        <v>535</v>
      </c>
      <c r="C69" s="28"/>
    </row>
    <row r="70" spans="1:3" x14ac:dyDescent="0.2">
      <c r="A70" s="28"/>
      <c r="B70" s="40"/>
      <c r="C70" s="28"/>
    </row>
    <row r="71" spans="1:3" x14ac:dyDescent="0.2">
      <c r="A71" s="28"/>
      <c r="B71" s="40" t="s">
        <v>536</v>
      </c>
      <c r="C71" s="28"/>
    </row>
    <row r="72" spans="1:3" x14ac:dyDescent="0.2">
      <c r="A72" s="28"/>
      <c r="B72" s="194" t="s">
        <v>537</v>
      </c>
      <c r="C72" s="28"/>
    </row>
    <row r="73" spans="1:3" x14ac:dyDescent="0.2">
      <c r="A73" s="28"/>
      <c r="B73" s="40"/>
      <c r="C73" s="28"/>
    </row>
    <row r="74" spans="1:3" x14ac:dyDescent="0.2">
      <c r="A74" s="28"/>
      <c r="B74" s="40"/>
      <c r="C74" s="28"/>
    </row>
    <row r="75" spans="1:3" x14ac:dyDescent="0.2">
      <c r="A75" s="28"/>
      <c r="B75" s="40"/>
      <c r="C75" s="28"/>
    </row>
    <row r="76" spans="1:3" x14ac:dyDescent="0.2">
      <c r="A76" s="28"/>
      <c r="B76" s="40"/>
      <c r="C76" s="28"/>
    </row>
    <row r="77" spans="1:3" x14ac:dyDescent="0.2">
      <c r="A77" s="28"/>
      <c r="B77" s="40"/>
      <c r="C77" s="28"/>
    </row>
    <row r="78" spans="1:3" x14ac:dyDescent="0.2">
      <c r="A78" s="28"/>
      <c r="B78" s="40"/>
      <c r="C78" s="28"/>
    </row>
    <row r="79" spans="1:3" x14ac:dyDescent="0.2">
      <c r="A79" s="28"/>
      <c r="B79" s="40"/>
      <c r="C79" s="28"/>
    </row>
    <row r="80" spans="1:3" x14ac:dyDescent="0.2">
      <c r="A80" s="28"/>
      <c r="B80" s="40"/>
      <c r="C80" s="28"/>
    </row>
    <row r="81" spans="1:3" x14ac:dyDescent="0.2">
      <c r="A81" s="28"/>
      <c r="B81" s="40"/>
      <c r="C81" s="28"/>
    </row>
    <row r="82" spans="1:3" x14ac:dyDescent="0.2">
      <c r="A82" s="28"/>
      <c r="B82" s="40"/>
      <c r="C82" s="28"/>
    </row>
    <row r="83" spans="1:3" x14ac:dyDescent="0.2">
      <c r="A83" s="28"/>
      <c r="B83" s="40"/>
      <c r="C83" s="28"/>
    </row>
    <row r="84" spans="1:3" x14ac:dyDescent="0.2">
      <c r="A84" s="28"/>
      <c r="B84" s="40"/>
      <c r="C84" s="28"/>
    </row>
    <row r="85" spans="1:3" x14ac:dyDescent="0.2">
      <c r="A85" s="28"/>
      <c r="B85" s="40"/>
      <c r="C85" s="28"/>
    </row>
    <row r="86" spans="1:3" x14ac:dyDescent="0.2">
      <c r="A86" s="28"/>
      <c r="B86" s="40"/>
      <c r="C86" s="28"/>
    </row>
    <row r="87" spans="1:3" x14ac:dyDescent="0.2">
      <c r="A87" s="28"/>
      <c r="B87" s="40"/>
      <c r="C87" s="28"/>
    </row>
    <row r="88" spans="1:3" x14ac:dyDescent="0.2">
      <c r="A88" s="28"/>
      <c r="B88" s="40"/>
      <c r="C88" s="28"/>
    </row>
    <row r="89" spans="1:3" x14ac:dyDescent="0.2">
      <c r="A89" s="28"/>
      <c r="B89" s="40"/>
      <c r="C89" s="28"/>
    </row>
    <row r="90" spans="1:3" x14ac:dyDescent="0.2">
      <c r="A90" s="28"/>
      <c r="B90" s="40"/>
      <c r="C90" s="28"/>
    </row>
    <row r="91" spans="1:3" x14ac:dyDescent="0.2">
      <c r="A91" s="28"/>
      <c r="B91" s="40"/>
      <c r="C91" s="28"/>
    </row>
    <row r="92" spans="1:3" x14ac:dyDescent="0.2">
      <c r="A92" s="28"/>
      <c r="B92" s="40"/>
      <c r="C92" s="28"/>
    </row>
    <row r="93" spans="1:3" x14ac:dyDescent="0.2">
      <c r="A93" s="28"/>
      <c r="B93" s="40"/>
      <c r="C93" s="28"/>
    </row>
    <row r="94" spans="1:3" x14ac:dyDescent="0.2">
      <c r="A94" s="28"/>
      <c r="B94" s="40"/>
      <c r="C94" s="28"/>
    </row>
    <row r="95" spans="1:3" x14ac:dyDescent="0.2">
      <c r="A95" s="28"/>
      <c r="B95" s="40"/>
      <c r="C95" s="28"/>
    </row>
    <row r="96" spans="1:3" x14ac:dyDescent="0.2">
      <c r="A96" s="28"/>
      <c r="B96" s="40"/>
      <c r="C96" s="28"/>
    </row>
    <row r="97" spans="1:3" ht="7.15" customHeight="1" x14ac:dyDescent="0.2">
      <c r="A97" s="28"/>
      <c r="B97" s="195"/>
      <c r="C97" s="28"/>
    </row>
    <row r="98" spans="1:3" x14ac:dyDescent="0.2">
      <c r="A98" s="28"/>
      <c r="B98" s="140" t="s">
        <v>531</v>
      </c>
      <c r="C98" s="28"/>
    </row>
    <row r="99" spans="1:3" x14ac:dyDescent="0.2">
      <c r="A99" s="28"/>
      <c r="B99" s="40" t="s">
        <v>534</v>
      </c>
      <c r="C99" s="28"/>
    </row>
    <row r="100" spans="1:3" ht="25.5" x14ac:dyDescent="0.2">
      <c r="A100" s="28"/>
      <c r="B100" s="194" t="s">
        <v>535</v>
      </c>
      <c r="C100" s="28"/>
    </row>
    <row r="101" spans="1:3" x14ac:dyDescent="0.2">
      <c r="A101" s="28"/>
      <c r="B101" s="40"/>
      <c r="C101" s="28"/>
    </row>
    <row r="102" spans="1:3" x14ac:dyDescent="0.2">
      <c r="A102" s="28"/>
      <c r="B102" s="40" t="s">
        <v>536</v>
      </c>
      <c r="C102" s="28"/>
    </row>
    <row r="103" spans="1:3" x14ac:dyDescent="0.2">
      <c r="A103" s="28"/>
      <c r="B103" s="40" t="s">
        <v>538</v>
      </c>
      <c r="C103" s="28"/>
    </row>
    <row r="104" spans="1:3" x14ac:dyDescent="0.2">
      <c r="A104" s="28"/>
      <c r="B104" s="40"/>
      <c r="C104" s="28"/>
    </row>
    <row r="105" spans="1:3" x14ac:dyDescent="0.2">
      <c r="A105" s="28"/>
      <c r="B105" s="40"/>
      <c r="C105" s="28"/>
    </row>
    <row r="106" spans="1:3" x14ac:dyDescent="0.2">
      <c r="A106" s="28"/>
      <c r="B106" s="40"/>
      <c r="C106" s="28"/>
    </row>
    <row r="107" spans="1:3" x14ac:dyDescent="0.2">
      <c r="A107" s="28"/>
      <c r="B107" s="40"/>
      <c r="C107" s="28"/>
    </row>
    <row r="108" spans="1:3" x14ac:dyDescent="0.2">
      <c r="A108" s="28"/>
      <c r="B108" s="40"/>
      <c r="C108" s="28"/>
    </row>
    <row r="109" spans="1:3" x14ac:dyDescent="0.2">
      <c r="A109" s="28"/>
      <c r="B109" s="40"/>
      <c r="C109" s="28"/>
    </row>
    <row r="110" spans="1:3" x14ac:dyDescent="0.2">
      <c r="A110" s="28"/>
      <c r="B110" s="40"/>
      <c r="C110" s="28"/>
    </row>
    <row r="111" spans="1:3" x14ac:dyDescent="0.2">
      <c r="A111" s="28"/>
      <c r="B111" s="40"/>
      <c r="C111" s="28"/>
    </row>
    <row r="112" spans="1:3" x14ac:dyDescent="0.2">
      <c r="A112" s="28"/>
      <c r="B112" s="40"/>
      <c r="C112" s="28"/>
    </row>
    <row r="113" spans="1:3" x14ac:dyDescent="0.2">
      <c r="A113" s="28"/>
      <c r="B113" s="40"/>
      <c r="C113" s="28"/>
    </row>
    <row r="114" spans="1:3" x14ac:dyDescent="0.2">
      <c r="A114" s="28"/>
      <c r="B114" s="40"/>
      <c r="C114" s="28"/>
    </row>
    <row r="115" spans="1:3" x14ac:dyDescent="0.2">
      <c r="A115" s="28"/>
      <c r="B115" s="40"/>
      <c r="C115" s="28"/>
    </row>
    <row r="116" spans="1:3" x14ac:dyDescent="0.2">
      <c r="A116" s="28"/>
      <c r="B116" s="40"/>
      <c r="C116" s="28"/>
    </row>
    <row r="117" spans="1:3" x14ac:dyDescent="0.2">
      <c r="A117" s="28"/>
      <c r="B117" s="40"/>
      <c r="C117" s="28"/>
    </row>
    <row r="118" spans="1:3" x14ac:dyDescent="0.2">
      <c r="A118" s="28"/>
      <c r="B118" s="40"/>
      <c r="C118" s="28"/>
    </row>
    <row r="119" spans="1:3" x14ac:dyDescent="0.2">
      <c r="A119" s="28"/>
      <c r="B119" s="40"/>
      <c r="C119" s="28"/>
    </row>
    <row r="120" spans="1:3" x14ac:dyDescent="0.2">
      <c r="A120" s="28"/>
      <c r="B120" s="40"/>
      <c r="C120" s="28"/>
    </row>
    <row r="121" spans="1:3" x14ac:dyDescent="0.2">
      <c r="A121" s="28"/>
      <c r="B121" s="40"/>
      <c r="C121" s="28"/>
    </row>
    <row r="122" spans="1:3" x14ac:dyDescent="0.2">
      <c r="A122" s="28"/>
      <c r="B122" s="40"/>
      <c r="C122" s="28"/>
    </row>
    <row r="123" spans="1:3" x14ac:dyDescent="0.2">
      <c r="A123" s="28"/>
      <c r="B123" s="40"/>
      <c r="C123" s="28"/>
    </row>
    <row r="124" spans="1:3" x14ac:dyDescent="0.2">
      <c r="A124" s="28"/>
      <c r="B124" s="40"/>
      <c r="C124" s="28"/>
    </row>
    <row r="125" spans="1:3" ht="5.45" customHeight="1" x14ac:dyDescent="0.2">
      <c r="A125" s="28"/>
      <c r="B125" s="28"/>
      <c r="C125" s="28"/>
    </row>
  </sheetData>
  <sheetProtection algorithmName="SHA-512" hashValue="ydNimMNFME883kxLjmV1uSYMzK1f7atAx30i5WSc+nfS2pjyOAHg3lE53AIQKqx2g1zCij+sWEqZw2n1nuB+iQ==" saltValue="v1CUzqf7dUnG1Kb87w8nHA==" spinCount="100000" sheet="1" objects="1" scenarios="1" selectLockedCells="1" selectUnlockedCells="1"/>
  <customSheetViews>
    <customSheetView guid="{99C5DC5D-4FA6-4759-9524-D1D8E5F6D462}" hiddenRows="1" hiddenColumns="1" topLeftCell="A82">
      <selection activeCell="B8" sqref="B8"/>
      <rowBreaks count="3" manualBreakCount="3">
        <brk id="42" max="16383" man="1"/>
        <brk id="66" max="16383" man="1"/>
        <brk id="97" max="16383" man="1"/>
      </rowBreaks>
      <pageMargins left="0" right="0" top="0" bottom="0" header="0" footer="0"/>
      <pageSetup orientation="portrait" r:id="rId1"/>
      <headerFooter alignWithMargins="0">
        <oddHeader>&amp;L&amp;16&amp;A</oddHeader>
      </headerFooter>
    </customSheetView>
    <customSheetView guid="{01698A8E-A2A9-49F0-900A-A3115F5C371C}" hiddenRows="1" hiddenColumns="1">
      <selection activeCell="B8" sqref="B8"/>
      <rowBreaks count="3" manualBreakCount="3">
        <brk id="42" max="16383" man="1"/>
        <brk id="66" max="16383" man="1"/>
        <brk id="97" max="16383" man="1"/>
      </rowBreaks>
      <pageMargins left="0" right="0" top="0" bottom="0" header="0" footer="0"/>
      <pageSetup orientation="portrait" r:id="rId2"/>
      <headerFooter alignWithMargins="0">
        <oddHeader>&amp;L&amp;16&amp;A</oddHeader>
      </headerFooter>
    </customSheetView>
    <customSheetView guid="{F2F046D4-9192-4A45-95B5-7E91ED3D03F4}" showPageBreaks="1" hiddenRows="1" hiddenColumns="1">
      <selection activeCell="B8" sqref="B8"/>
      <rowBreaks count="3" manualBreakCount="3">
        <brk id="42" max="16383" man="1"/>
        <brk id="66" max="16383" man="1"/>
        <brk id="97" max="16383" man="1"/>
      </rowBreaks>
      <pageMargins left="0" right="0" top="0" bottom="0" header="0" footer="0"/>
      <pageSetup orientation="portrait" r:id="rId3"/>
      <headerFooter alignWithMargins="0">
        <oddHeader>&amp;L&amp;16&amp;A</oddHeader>
      </headerFooter>
    </customSheetView>
  </customSheetViews>
  <phoneticPr fontId="65" type="noConversion"/>
  <pageMargins left="0.75" right="0.75" top="1" bottom="1" header="0.5" footer="0.5"/>
  <pageSetup orientation="portrait" r:id="rId4"/>
  <headerFooter alignWithMargins="0">
    <oddHeader>&amp;L&amp;16&amp;A</oddHeader>
  </headerFooter>
  <rowBreaks count="3" manualBreakCount="3">
    <brk id="42" max="16383" man="1"/>
    <brk id="66" max="16383" man="1"/>
    <brk id="97" max="16383" man="1"/>
  </rowBreaks>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customSheetViews>
    <customSheetView guid="{99C5DC5D-4FA6-4759-9524-D1D8E5F6D462}">
      <pageMargins left="0" right="0" top="0" bottom="0" header="0" footer="0"/>
    </customSheetView>
    <customSheetView guid="{01698A8E-A2A9-49F0-900A-A3115F5C371C}">
      <pageMargins left="0" right="0" top="0" bottom="0" header="0" footer="0"/>
    </customSheetView>
    <customSheetView guid="{F2F046D4-9192-4A45-95B5-7E91ED3D03F4}">
      <pageMargins left="0" right="0" top="0" bottom="0" header="0" footer="0"/>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1"/>
    <pageSetUpPr fitToPage="1"/>
  </sheetPr>
  <dimension ref="A1:G328"/>
  <sheetViews>
    <sheetView zoomScale="85" zoomScaleNormal="85" workbookViewId="0">
      <pane ySplit="1" topLeftCell="A2" activePane="bottomLeft" state="frozen"/>
      <selection pane="bottomLeft" activeCell="F28" sqref="F28"/>
    </sheetView>
  </sheetViews>
  <sheetFormatPr defaultColWidth="0" defaultRowHeight="12.75" zeroHeight="1" x14ac:dyDescent="0.2"/>
  <cols>
    <col min="1" max="1" width="1.7109375" customWidth="1"/>
    <col min="2" max="4" width="10.7109375" hidden="1" customWidth="1"/>
    <col min="5" max="5" width="54.7109375" customWidth="1"/>
    <col min="6" max="6" width="62" customWidth="1"/>
    <col min="7" max="7" width="1.28515625" customWidth="1"/>
    <col min="8" max="16384" width="9.140625" hidden="1"/>
  </cols>
  <sheetData>
    <row r="1" spans="1:7" ht="9.6" customHeight="1" thickBot="1" x14ac:dyDescent="0.25">
      <c r="A1" s="28"/>
      <c r="B1" s="28"/>
      <c r="C1" s="28"/>
      <c r="D1" s="28"/>
      <c r="E1" s="28"/>
      <c r="F1" s="28"/>
      <c r="G1" s="28"/>
    </row>
    <row r="2" spans="1:7" x14ac:dyDescent="0.2">
      <c r="A2" s="28"/>
      <c r="B2" s="208" t="s">
        <v>33</v>
      </c>
      <c r="C2" s="102">
        <v>2</v>
      </c>
      <c r="D2" s="130"/>
      <c r="E2" s="1" t="s">
        <v>34</v>
      </c>
      <c r="F2" s="60"/>
      <c r="G2" s="28"/>
    </row>
    <row r="3" spans="1:7" ht="13.5" thickBot="1" x14ac:dyDescent="0.25">
      <c r="A3" s="28"/>
      <c r="B3" s="209" t="s">
        <v>33</v>
      </c>
      <c r="C3" s="103">
        <v>3</v>
      </c>
      <c r="D3" s="15"/>
      <c r="E3" s="2" t="s">
        <v>35</v>
      </c>
      <c r="F3" s="61"/>
      <c r="G3" s="28"/>
    </row>
    <row r="4" spans="1:7" ht="18.75" customHeight="1" x14ac:dyDescent="0.3">
      <c r="A4" s="28"/>
      <c r="B4" s="210" t="s">
        <v>36</v>
      </c>
      <c r="C4" s="104">
        <v>4</v>
      </c>
      <c r="D4" s="16"/>
      <c r="E4" s="162" t="s">
        <v>37</v>
      </c>
      <c r="F4" s="143"/>
      <c r="G4" s="28"/>
    </row>
    <row r="5" spans="1:7" ht="18.75" x14ac:dyDescent="0.3">
      <c r="A5" s="28"/>
      <c r="B5" s="222" t="s">
        <v>36</v>
      </c>
      <c r="C5" s="105">
        <v>5</v>
      </c>
      <c r="D5" s="17" t="s">
        <v>38</v>
      </c>
      <c r="E5" s="163" t="s">
        <v>39</v>
      </c>
      <c r="F5" s="142"/>
      <c r="G5" s="28"/>
    </row>
    <row r="6" spans="1:7" x14ac:dyDescent="0.2">
      <c r="A6" s="28"/>
      <c r="B6" s="222" t="s">
        <v>36</v>
      </c>
      <c r="C6" s="105">
        <v>6</v>
      </c>
      <c r="D6" s="17"/>
      <c r="E6" s="4" t="s">
        <v>40</v>
      </c>
      <c r="F6" s="146"/>
      <c r="G6" s="28"/>
    </row>
    <row r="7" spans="1:7" x14ac:dyDescent="0.2">
      <c r="A7" s="28"/>
      <c r="B7" s="222" t="s">
        <v>36</v>
      </c>
      <c r="C7" s="105">
        <v>7</v>
      </c>
      <c r="D7" s="17"/>
      <c r="E7" s="4" t="s">
        <v>41</v>
      </c>
      <c r="F7" s="146"/>
      <c r="G7" s="28"/>
    </row>
    <row r="8" spans="1:7" x14ac:dyDescent="0.2">
      <c r="A8" s="28"/>
      <c r="B8" s="222" t="s">
        <v>36</v>
      </c>
      <c r="C8" s="105">
        <v>8</v>
      </c>
      <c r="D8" s="17"/>
      <c r="E8" s="4" t="s">
        <v>42</v>
      </c>
      <c r="F8" s="146"/>
      <c r="G8" s="28"/>
    </row>
    <row r="9" spans="1:7" ht="13.5" thickBot="1" x14ac:dyDescent="0.25">
      <c r="A9" s="28"/>
      <c r="B9" s="222" t="s">
        <v>36</v>
      </c>
      <c r="C9" s="105">
        <v>9</v>
      </c>
      <c r="D9" s="17"/>
      <c r="E9" s="5" t="s">
        <v>43</v>
      </c>
      <c r="F9" s="63"/>
      <c r="G9" s="28"/>
    </row>
    <row r="10" spans="1:7" x14ac:dyDescent="0.2">
      <c r="A10" s="28"/>
      <c r="B10" s="222" t="s">
        <v>36</v>
      </c>
      <c r="C10" s="105">
        <v>10</v>
      </c>
      <c r="D10" s="17"/>
      <c r="E10" s="3" t="s">
        <v>44</v>
      </c>
      <c r="F10" s="145"/>
      <c r="G10" s="28"/>
    </row>
    <row r="11" spans="1:7" x14ac:dyDescent="0.2">
      <c r="A11" s="28"/>
      <c r="B11" s="222" t="s">
        <v>36</v>
      </c>
      <c r="C11" s="105">
        <v>11</v>
      </c>
      <c r="D11" s="17"/>
      <c r="E11" s="4" t="s">
        <v>45</v>
      </c>
      <c r="F11" s="146"/>
      <c r="G11" s="28"/>
    </row>
    <row r="12" spans="1:7" x14ac:dyDescent="0.2">
      <c r="A12" s="28"/>
      <c r="B12" s="222" t="s">
        <v>36</v>
      </c>
      <c r="C12" s="105">
        <v>12</v>
      </c>
      <c r="D12" s="17"/>
      <c r="E12" s="4" t="s">
        <v>46</v>
      </c>
      <c r="F12" s="64"/>
      <c r="G12" s="28"/>
    </row>
    <row r="13" spans="1:7" x14ac:dyDescent="0.2">
      <c r="A13" s="28"/>
      <c r="B13" s="222" t="s">
        <v>36</v>
      </c>
      <c r="C13" s="105">
        <v>13</v>
      </c>
      <c r="D13" s="17"/>
      <c r="E13" s="4" t="s">
        <v>47</v>
      </c>
      <c r="F13" s="64"/>
      <c r="G13" s="28"/>
    </row>
    <row r="14" spans="1:7" ht="13.5" thickBot="1" x14ac:dyDescent="0.25">
      <c r="A14" s="28"/>
      <c r="B14" s="223" t="s">
        <v>36</v>
      </c>
      <c r="C14" s="106">
        <v>14</v>
      </c>
      <c r="D14" s="18"/>
      <c r="E14" s="5" t="s">
        <v>48</v>
      </c>
      <c r="F14" s="270"/>
      <c r="G14" s="28"/>
    </row>
    <row r="15" spans="1:7" ht="18.75" customHeight="1" x14ac:dyDescent="0.3">
      <c r="A15" s="28"/>
      <c r="B15" s="211" t="s">
        <v>49</v>
      </c>
      <c r="C15" s="107">
        <v>15</v>
      </c>
      <c r="D15" s="137" t="s">
        <v>50</v>
      </c>
      <c r="E15" s="161" t="s">
        <v>51</v>
      </c>
      <c r="F15" s="143"/>
      <c r="G15" s="28"/>
    </row>
    <row r="16" spans="1:7" x14ac:dyDescent="0.2">
      <c r="A16" s="28"/>
      <c r="B16" s="212" t="s">
        <v>49</v>
      </c>
      <c r="C16" s="98">
        <v>16</v>
      </c>
      <c r="D16" s="25"/>
      <c r="E16" s="224" t="s">
        <v>52</v>
      </c>
      <c r="F16" s="269"/>
      <c r="G16" s="28"/>
    </row>
    <row r="17" spans="1:7" x14ac:dyDescent="0.2">
      <c r="A17" s="28"/>
      <c r="B17" s="213" t="s">
        <v>49</v>
      </c>
      <c r="C17" s="98">
        <v>17</v>
      </c>
      <c r="D17" s="19"/>
      <c r="E17" s="7" t="s">
        <v>53</v>
      </c>
      <c r="F17" s="146"/>
      <c r="G17" s="28"/>
    </row>
    <row r="18" spans="1:7" x14ac:dyDescent="0.2">
      <c r="A18" s="28"/>
      <c r="B18" s="213" t="s">
        <v>49</v>
      </c>
      <c r="C18" s="98">
        <v>18</v>
      </c>
      <c r="D18" s="19"/>
      <c r="E18" s="7" t="s">
        <v>54</v>
      </c>
      <c r="F18" s="146"/>
      <c r="G18" s="28"/>
    </row>
    <row r="19" spans="1:7" x14ac:dyDescent="0.2">
      <c r="A19" s="28"/>
      <c r="B19" s="213" t="s">
        <v>49</v>
      </c>
      <c r="C19" s="98">
        <v>19</v>
      </c>
      <c r="D19" s="19"/>
      <c r="E19" s="7" t="s">
        <v>55</v>
      </c>
      <c r="F19" s="146"/>
      <c r="G19" s="28"/>
    </row>
    <row r="20" spans="1:7" ht="13.5" thickBot="1" x14ac:dyDescent="0.25">
      <c r="A20" s="28"/>
      <c r="B20" s="213" t="s">
        <v>49</v>
      </c>
      <c r="C20" s="98">
        <v>20</v>
      </c>
      <c r="D20" s="19"/>
      <c r="E20" s="8" t="s">
        <v>56</v>
      </c>
      <c r="F20" s="63"/>
      <c r="G20" s="28"/>
    </row>
    <row r="21" spans="1:7" x14ac:dyDescent="0.2">
      <c r="A21" s="28"/>
      <c r="B21" s="213" t="s">
        <v>49</v>
      </c>
      <c r="C21" s="98">
        <v>21</v>
      </c>
      <c r="D21" s="19"/>
      <c r="E21" s="6" t="s">
        <v>57</v>
      </c>
      <c r="F21" s="132"/>
      <c r="G21" s="28"/>
    </row>
    <row r="22" spans="1:7" x14ac:dyDescent="0.2">
      <c r="A22" s="28"/>
      <c r="B22" s="213" t="s">
        <v>49</v>
      </c>
      <c r="C22" s="98">
        <v>22</v>
      </c>
      <c r="D22" s="19"/>
      <c r="E22" s="7" t="s">
        <v>58</v>
      </c>
      <c r="F22" s="134"/>
      <c r="G22" s="28"/>
    </row>
    <row r="23" spans="1:7" x14ac:dyDescent="0.2">
      <c r="A23" s="28"/>
      <c r="B23" s="213" t="s">
        <v>49</v>
      </c>
      <c r="C23" s="98">
        <v>23</v>
      </c>
      <c r="D23" s="19"/>
      <c r="E23" s="7" t="s">
        <v>59</v>
      </c>
      <c r="F23" s="66"/>
      <c r="G23" s="28"/>
    </row>
    <row r="24" spans="1:7" ht="18.75" x14ac:dyDescent="0.3">
      <c r="A24" s="28"/>
      <c r="B24" s="213" t="s">
        <v>49</v>
      </c>
      <c r="C24" s="98">
        <v>24</v>
      </c>
      <c r="D24" s="136">
        <f>F24*0.25</f>
        <v>0</v>
      </c>
      <c r="E24" s="164" t="s">
        <v>60</v>
      </c>
      <c r="F24" s="141"/>
      <c r="G24" s="28"/>
    </row>
    <row r="25" spans="1:7" x14ac:dyDescent="0.2">
      <c r="A25" s="28"/>
      <c r="B25" s="213" t="s">
        <v>49</v>
      </c>
      <c r="C25" s="98">
        <v>25</v>
      </c>
      <c r="D25" s="19"/>
      <c r="E25" s="7" t="s">
        <v>61</v>
      </c>
      <c r="F25" s="67"/>
      <c r="G25" s="28"/>
    </row>
    <row r="26" spans="1:7" x14ac:dyDescent="0.2">
      <c r="A26" s="28"/>
      <c r="B26" s="213" t="s">
        <v>49</v>
      </c>
      <c r="C26" s="98">
        <v>26</v>
      </c>
      <c r="D26" s="19"/>
      <c r="E26" s="7" t="s">
        <v>62</v>
      </c>
      <c r="F26" s="134"/>
      <c r="G26" s="28"/>
    </row>
    <row r="27" spans="1:7" x14ac:dyDescent="0.2">
      <c r="A27" s="28"/>
      <c r="B27" s="213" t="s">
        <v>49</v>
      </c>
      <c r="C27" s="98">
        <v>27</v>
      </c>
      <c r="D27" s="19"/>
      <c r="E27" s="7" t="s">
        <v>63</v>
      </c>
      <c r="F27" s="134"/>
      <c r="G27" s="28"/>
    </row>
    <row r="28" spans="1:7" x14ac:dyDescent="0.2">
      <c r="A28" s="28"/>
      <c r="B28" s="213" t="s">
        <v>49</v>
      </c>
      <c r="C28" s="98">
        <v>28</v>
      </c>
      <c r="D28" s="19"/>
      <c r="E28" s="7" t="s">
        <v>64</v>
      </c>
      <c r="F28" s="68"/>
      <c r="G28" s="28"/>
    </row>
    <row r="29" spans="1:7" x14ac:dyDescent="0.2">
      <c r="A29" s="28"/>
      <c r="B29" s="213" t="s">
        <v>49</v>
      </c>
      <c r="C29" s="98">
        <v>29</v>
      </c>
      <c r="D29" s="19"/>
      <c r="E29" s="7" t="s">
        <v>65</v>
      </c>
      <c r="F29" s="68"/>
      <c r="G29" s="28"/>
    </row>
    <row r="30" spans="1:7" x14ac:dyDescent="0.2">
      <c r="A30" s="28"/>
      <c r="B30" s="213" t="s">
        <v>49</v>
      </c>
      <c r="C30" s="98">
        <v>30</v>
      </c>
      <c r="D30" s="19"/>
      <c r="E30" s="7" t="s">
        <v>66</v>
      </c>
      <c r="F30" s="134"/>
      <c r="G30" s="28"/>
    </row>
    <row r="31" spans="1:7" ht="13.5" thickBot="1" x14ac:dyDescent="0.25">
      <c r="A31" s="28"/>
      <c r="B31" s="213" t="s">
        <v>49</v>
      </c>
      <c r="C31" s="98">
        <v>31</v>
      </c>
      <c r="D31" s="19"/>
      <c r="E31" s="8" t="s">
        <v>67</v>
      </c>
      <c r="F31" s="237"/>
      <c r="G31" s="28"/>
    </row>
    <row r="32" spans="1:7" x14ac:dyDescent="0.2">
      <c r="A32" s="28"/>
      <c r="B32" s="213" t="s">
        <v>49</v>
      </c>
      <c r="C32" s="98">
        <v>32</v>
      </c>
      <c r="D32" s="19"/>
      <c r="E32" s="6" t="s">
        <v>68</v>
      </c>
      <c r="F32" s="145"/>
      <c r="G32" s="28"/>
    </row>
    <row r="33" spans="1:7" x14ac:dyDescent="0.2">
      <c r="A33" s="28"/>
      <c r="B33" s="213" t="s">
        <v>49</v>
      </c>
      <c r="C33" s="98">
        <v>33</v>
      </c>
      <c r="D33" s="19"/>
      <c r="E33" s="7" t="s">
        <v>45</v>
      </c>
      <c r="F33" s="146"/>
      <c r="G33" s="28"/>
    </row>
    <row r="34" spans="1:7" x14ac:dyDescent="0.2">
      <c r="A34" s="28"/>
      <c r="B34" s="213" t="s">
        <v>49</v>
      </c>
      <c r="C34" s="98">
        <v>34</v>
      </c>
      <c r="D34" s="19"/>
      <c r="E34" s="7" t="s">
        <v>46</v>
      </c>
      <c r="F34" s="64"/>
      <c r="G34" s="28"/>
    </row>
    <row r="35" spans="1:7" x14ac:dyDescent="0.2">
      <c r="A35" s="28"/>
      <c r="B35" s="213" t="s">
        <v>49</v>
      </c>
      <c r="C35" s="99">
        <v>35</v>
      </c>
      <c r="D35" s="19"/>
      <c r="E35" s="7" t="s">
        <v>47</v>
      </c>
      <c r="F35" s="64"/>
      <c r="G35" s="28"/>
    </row>
    <row r="36" spans="1:7" ht="13.5" thickBot="1" x14ac:dyDescent="0.25">
      <c r="A36" s="28"/>
      <c r="B36" s="213" t="s">
        <v>49</v>
      </c>
      <c r="C36" s="99">
        <v>36</v>
      </c>
      <c r="D36" s="19"/>
      <c r="E36" s="8" t="s">
        <v>48</v>
      </c>
      <c r="F36" s="270"/>
      <c r="G36" s="28"/>
    </row>
    <row r="37" spans="1:7" x14ac:dyDescent="0.2">
      <c r="A37" s="28"/>
      <c r="B37" s="214" t="s">
        <v>49</v>
      </c>
      <c r="C37" s="100">
        <v>37</v>
      </c>
      <c r="D37" s="20"/>
      <c r="E37" s="9" t="s">
        <v>69</v>
      </c>
      <c r="F37" s="62"/>
      <c r="G37" s="28"/>
    </row>
    <row r="38" spans="1:7" x14ac:dyDescent="0.2">
      <c r="A38" s="28"/>
      <c r="B38" s="215" t="s">
        <v>49</v>
      </c>
      <c r="C38" s="101">
        <v>38</v>
      </c>
      <c r="D38" s="21"/>
      <c r="E38" s="14" t="s">
        <v>70</v>
      </c>
      <c r="F38" s="134"/>
      <c r="G38" s="28"/>
    </row>
    <row r="39" spans="1:7" ht="13.5" thickBot="1" x14ac:dyDescent="0.25">
      <c r="A39" s="28"/>
      <c r="B39" s="215" t="s">
        <v>49</v>
      </c>
      <c r="C39" s="101">
        <v>39</v>
      </c>
      <c r="D39" s="21"/>
      <c r="E39" s="14" t="s">
        <v>71</v>
      </c>
      <c r="F39" s="66"/>
      <c r="G39" s="28"/>
    </row>
    <row r="40" spans="1:7" x14ac:dyDescent="0.2">
      <c r="A40" s="28"/>
      <c r="B40" s="215" t="s">
        <v>49</v>
      </c>
      <c r="C40" s="101">
        <v>40</v>
      </c>
      <c r="D40" s="21"/>
      <c r="E40" s="9" t="s">
        <v>72</v>
      </c>
      <c r="F40" s="145"/>
      <c r="G40" s="28"/>
    </row>
    <row r="41" spans="1:7" x14ac:dyDescent="0.2">
      <c r="A41" s="28"/>
      <c r="B41" s="215" t="s">
        <v>49</v>
      </c>
      <c r="C41" s="101">
        <v>41</v>
      </c>
      <c r="D41" s="21"/>
      <c r="E41" s="14" t="s">
        <v>73</v>
      </c>
      <c r="F41" s="134"/>
      <c r="G41" s="28"/>
    </row>
    <row r="42" spans="1:7" ht="13.5" thickBot="1" x14ac:dyDescent="0.25">
      <c r="A42" s="28"/>
      <c r="B42" s="215" t="s">
        <v>49</v>
      </c>
      <c r="C42" s="101">
        <v>42</v>
      </c>
      <c r="D42" s="21"/>
      <c r="E42" s="133" t="s">
        <v>74</v>
      </c>
      <c r="F42" s="66"/>
      <c r="G42" s="28"/>
    </row>
    <row r="43" spans="1:7" ht="23.25" x14ac:dyDescent="0.35">
      <c r="A43" s="28"/>
      <c r="B43" s="216" t="s">
        <v>75</v>
      </c>
      <c r="C43" s="108">
        <v>43</v>
      </c>
      <c r="D43" s="22"/>
      <c r="E43" s="10" t="s">
        <v>76</v>
      </c>
      <c r="F43" s="240"/>
      <c r="G43" s="28"/>
    </row>
    <row r="44" spans="1:7" ht="18.75" x14ac:dyDescent="0.2">
      <c r="A44" s="28"/>
      <c r="B44" s="217" t="s">
        <v>75</v>
      </c>
      <c r="C44" s="109">
        <v>44</v>
      </c>
      <c r="D44" s="298">
        <f>F61+F65+F69+F73+F77+F81+F85+F89+F93</f>
        <v>0</v>
      </c>
      <c r="E44" s="165" t="s">
        <v>77</v>
      </c>
      <c r="F44" s="134"/>
      <c r="G44" s="28"/>
    </row>
    <row r="45" spans="1:7" x14ac:dyDescent="0.2">
      <c r="A45" s="28"/>
      <c r="B45" s="217" t="s">
        <v>75</v>
      </c>
      <c r="C45" s="109">
        <v>45</v>
      </c>
      <c r="D45" s="131"/>
      <c r="E45" s="26" t="s">
        <v>78</v>
      </c>
      <c r="F45" s="148"/>
      <c r="G45" s="28"/>
    </row>
    <row r="46" spans="1:7" x14ac:dyDescent="0.2">
      <c r="A46" s="28"/>
      <c r="B46" s="217" t="s">
        <v>75</v>
      </c>
      <c r="C46" s="109">
        <v>46</v>
      </c>
      <c r="D46" s="23"/>
      <c r="E46" s="11" t="s">
        <v>79</v>
      </c>
      <c r="F46" s="148"/>
      <c r="G46" s="28"/>
    </row>
    <row r="47" spans="1:7" x14ac:dyDescent="0.2">
      <c r="A47" s="28"/>
      <c r="B47" s="217" t="s">
        <v>75</v>
      </c>
      <c r="C47" s="109">
        <v>47</v>
      </c>
      <c r="D47" s="23"/>
      <c r="E47" s="11" t="s">
        <v>80</v>
      </c>
      <c r="F47" s="148"/>
      <c r="G47" s="28"/>
    </row>
    <row r="48" spans="1:7" ht="15.75" x14ac:dyDescent="0.25">
      <c r="A48" s="28"/>
      <c r="B48" s="217" t="s">
        <v>75</v>
      </c>
      <c r="C48" s="109">
        <v>48</v>
      </c>
      <c r="D48" s="23"/>
      <c r="E48" s="11" t="s">
        <v>81</v>
      </c>
      <c r="F48" s="239"/>
      <c r="G48" s="28"/>
    </row>
    <row r="49" spans="1:7" ht="15.75" x14ac:dyDescent="0.25">
      <c r="A49" s="28"/>
      <c r="B49" s="217" t="s">
        <v>75</v>
      </c>
      <c r="C49" s="109">
        <v>49</v>
      </c>
      <c r="D49" s="23"/>
      <c r="E49" s="11" t="s">
        <v>82</v>
      </c>
      <c r="F49" s="238"/>
      <c r="G49" s="28"/>
    </row>
    <row r="50" spans="1:7" x14ac:dyDescent="0.2">
      <c r="A50" s="28"/>
      <c r="B50" s="217" t="s">
        <v>75</v>
      </c>
      <c r="C50" s="109">
        <v>50</v>
      </c>
      <c r="D50" s="23"/>
      <c r="E50" s="11" t="s">
        <v>83</v>
      </c>
      <c r="F50" s="71"/>
      <c r="G50" s="28"/>
    </row>
    <row r="51" spans="1:7" ht="19.5" thickBot="1" x14ac:dyDescent="0.35">
      <c r="A51" s="28"/>
      <c r="B51" s="218" t="s">
        <v>75</v>
      </c>
      <c r="C51" s="110">
        <v>51</v>
      </c>
      <c r="D51" s="24"/>
      <c r="E51" s="12" t="s">
        <v>84</v>
      </c>
      <c r="F51" s="72"/>
      <c r="G51" s="28"/>
    </row>
    <row r="52" spans="1:7" ht="12.75" customHeight="1" x14ac:dyDescent="0.2">
      <c r="A52" s="28"/>
      <c r="B52" s="216" t="s">
        <v>75</v>
      </c>
      <c r="C52" s="108">
        <v>52</v>
      </c>
      <c r="D52" s="22"/>
      <c r="E52" s="10" t="s">
        <v>85</v>
      </c>
      <c r="F52" s="132"/>
      <c r="G52" s="28"/>
    </row>
    <row r="53" spans="1:7" x14ac:dyDescent="0.2">
      <c r="A53" s="28"/>
      <c r="B53" s="217" t="s">
        <v>75</v>
      </c>
      <c r="C53" s="109">
        <v>53</v>
      </c>
      <c r="D53" s="23"/>
      <c r="E53" s="11" t="s">
        <v>86</v>
      </c>
      <c r="F53" s="134"/>
      <c r="G53" s="28"/>
    </row>
    <row r="54" spans="1:7" x14ac:dyDescent="0.2">
      <c r="A54" s="28"/>
      <c r="B54" s="217" t="s">
        <v>75</v>
      </c>
      <c r="C54" s="109">
        <v>54</v>
      </c>
      <c r="D54" s="23"/>
      <c r="E54" s="11" t="s">
        <v>87</v>
      </c>
      <c r="F54" s="271"/>
      <c r="G54" s="28"/>
    </row>
    <row r="55" spans="1:7" x14ac:dyDescent="0.2">
      <c r="A55" s="28"/>
      <c r="B55" s="217" t="s">
        <v>75</v>
      </c>
      <c r="C55" s="109">
        <v>55</v>
      </c>
      <c r="D55" s="23"/>
      <c r="E55" s="11" t="s">
        <v>88</v>
      </c>
      <c r="F55" s="64"/>
      <c r="G55" s="28"/>
    </row>
    <row r="56" spans="1:7" x14ac:dyDescent="0.2">
      <c r="A56" s="28"/>
      <c r="B56" s="217" t="s">
        <v>75</v>
      </c>
      <c r="C56" s="109">
        <v>56</v>
      </c>
      <c r="D56" s="23"/>
      <c r="E56" s="11" t="s">
        <v>89</v>
      </c>
      <c r="F56" s="146"/>
      <c r="G56" s="28"/>
    </row>
    <row r="57" spans="1:7" ht="13.5" thickBot="1" x14ac:dyDescent="0.25">
      <c r="A57" s="28"/>
      <c r="B57" s="218" t="s">
        <v>75</v>
      </c>
      <c r="C57" s="110">
        <v>57</v>
      </c>
      <c r="D57" s="24"/>
      <c r="E57" s="12" t="s">
        <v>90</v>
      </c>
      <c r="F57" s="237"/>
      <c r="G57" s="28"/>
    </row>
    <row r="58" spans="1:7" ht="12.75" customHeight="1" x14ac:dyDescent="0.2">
      <c r="A58" s="28"/>
      <c r="B58" s="216" t="s">
        <v>75</v>
      </c>
      <c r="C58" s="108">
        <v>58</v>
      </c>
      <c r="D58" s="22"/>
      <c r="E58" s="128" t="s">
        <v>91</v>
      </c>
      <c r="F58" s="144"/>
      <c r="G58" s="28"/>
    </row>
    <row r="59" spans="1:7" x14ac:dyDescent="0.2">
      <c r="A59" s="28"/>
      <c r="B59" s="217" t="s">
        <v>75</v>
      </c>
      <c r="C59" s="109">
        <v>59</v>
      </c>
      <c r="D59" s="23"/>
      <c r="E59" s="129" t="s">
        <v>92</v>
      </c>
      <c r="F59" s="148"/>
      <c r="G59" s="28"/>
    </row>
    <row r="60" spans="1:7" x14ac:dyDescent="0.2">
      <c r="A60" s="28"/>
      <c r="B60" s="217" t="s">
        <v>75</v>
      </c>
      <c r="C60" s="109">
        <v>60</v>
      </c>
      <c r="D60" s="23"/>
      <c r="E60" s="129" t="s">
        <v>93</v>
      </c>
      <c r="F60" s="148"/>
      <c r="G60" s="28"/>
    </row>
    <row r="61" spans="1:7" ht="19.5" thickBot="1" x14ac:dyDescent="0.35">
      <c r="A61" s="28"/>
      <c r="B61" s="217" t="s">
        <v>75</v>
      </c>
      <c r="C61" s="110">
        <v>61</v>
      </c>
      <c r="D61" s="23"/>
      <c r="E61" s="175" t="s">
        <v>94</v>
      </c>
      <c r="F61" s="72"/>
      <c r="G61" s="28"/>
    </row>
    <row r="62" spans="1:7" x14ac:dyDescent="0.2">
      <c r="A62" s="28"/>
      <c r="B62" s="217" t="s">
        <v>75</v>
      </c>
      <c r="C62" s="108">
        <v>62</v>
      </c>
      <c r="D62" s="22"/>
      <c r="E62" s="128" t="s">
        <v>95</v>
      </c>
      <c r="F62" s="144"/>
      <c r="G62" s="28"/>
    </row>
    <row r="63" spans="1:7" x14ac:dyDescent="0.2">
      <c r="A63" s="28"/>
      <c r="B63" s="217" t="s">
        <v>75</v>
      </c>
      <c r="C63" s="109">
        <v>63</v>
      </c>
      <c r="D63" s="23"/>
      <c r="E63" s="129" t="s">
        <v>96</v>
      </c>
      <c r="F63" s="148"/>
      <c r="G63" s="28"/>
    </row>
    <row r="64" spans="1:7" x14ac:dyDescent="0.2">
      <c r="A64" s="28"/>
      <c r="B64" s="217" t="s">
        <v>75</v>
      </c>
      <c r="C64" s="109">
        <v>64</v>
      </c>
      <c r="D64" s="23"/>
      <c r="E64" s="129" t="s">
        <v>97</v>
      </c>
      <c r="F64" s="148"/>
      <c r="G64" s="28"/>
    </row>
    <row r="65" spans="1:7" ht="19.5" thickBot="1" x14ac:dyDescent="0.35">
      <c r="A65" s="28"/>
      <c r="B65" s="217" t="s">
        <v>75</v>
      </c>
      <c r="C65" s="110">
        <v>65</v>
      </c>
      <c r="D65" s="23"/>
      <c r="E65" s="175" t="s">
        <v>98</v>
      </c>
      <c r="F65" s="72"/>
      <c r="G65" s="28"/>
    </row>
    <row r="66" spans="1:7" x14ac:dyDescent="0.2">
      <c r="A66" s="28"/>
      <c r="B66" s="217" t="s">
        <v>75</v>
      </c>
      <c r="C66" s="108">
        <v>66</v>
      </c>
      <c r="D66" s="22"/>
      <c r="E66" s="128" t="s">
        <v>99</v>
      </c>
      <c r="F66" s="144"/>
      <c r="G66" s="28"/>
    </row>
    <row r="67" spans="1:7" x14ac:dyDescent="0.2">
      <c r="A67" s="28"/>
      <c r="B67" s="217" t="s">
        <v>75</v>
      </c>
      <c r="C67" s="109">
        <v>67</v>
      </c>
      <c r="D67" s="23"/>
      <c r="E67" s="129" t="s">
        <v>100</v>
      </c>
      <c r="F67" s="148"/>
      <c r="G67" s="28"/>
    </row>
    <row r="68" spans="1:7" x14ac:dyDescent="0.2">
      <c r="A68" s="28"/>
      <c r="B68" s="217" t="s">
        <v>75</v>
      </c>
      <c r="C68" s="109">
        <v>68</v>
      </c>
      <c r="D68" s="23"/>
      <c r="E68" s="129" t="s">
        <v>101</v>
      </c>
      <c r="F68" s="148"/>
      <c r="G68" s="28"/>
    </row>
    <row r="69" spans="1:7" ht="19.5" thickBot="1" x14ac:dyDescent="0.35">
      <c r="A69" s="28"/>
      <c r="B69" s="217" t="s">
        <v>75</v>
      </c>
      <c r="C69" s="110">
        <v>69</v>
      </c>
      <c r="D69" s="23"/>
      <c r="E69" s="175" t="s">
        <v>102</v>
      </c>
      <c r="F69" s="72"/>
      <c r="G69" s="28"/>
    </row>
    <row r="70" spans="1:7" x14ac:dyDescent="0.2">
      <c r="A70" s="28"/>
      <c r="B70" s="217" t="s">
        <v>75</v>
      </c>
      <c r="C70" s="108">
        <v>70</v>
      </c>
      <c r="D70" s="22"/>
      <c r="E70" s="128" t="s">
        <v>103</v>
      </c>
      <c r="F70" s="73"/>
      <c r="G70" s="28"/>
    </row>
    <row r="71" spans="1:7" x14ac:dyDescent="0.2">
      <c r="A71" s="28"/>
      <c r="B71" s="217" t="s">
        <v>75</v>
      </c>
      <c r="C71" s="109">
        <v>71</v>
      </c>
      <c r="D71" s="23"/>
      <c r="E71" s="129" t="s">
        <v>104</v>
      </c>
      <c r="F71" s="70"/>
      <c r="G71" s="28"/>
    </row>
    <row r="72" spans="1:7" x14ac:dyDescent="0.2">
      <c r="A72" s="28"/>
      <c r="B72" s="217" t="s">
        <v>75</v>
      </c>
      <c r="C72" s="109">
        <v>72</v>
      </c>
      <c r="D72" s="23"/>
      <c r="E72" s="129" t="s">
        <v>105</v>
      </c>
      <c r="F72" s="70"/>
      <c r="G72" s="28"/>
    </row>
    <row r="73" spans="1:7" ht="19.5" thickBot="1" x14ac:dyDescent="0.35">
      <c r="A73" s="28"/>
      <c r="B73" s="217" t="s">
        <v>75</v>
      </c>
      <c r="C73" s="110">
        <v>73</v>
      </c>
      <c r="D73" s="23"/>
      <c r="E73" s="175" t="s">
        <v>106</v>
      </c>
      <c r="F73" s="72"/>
      <c r="G73" s="28"/>
    </row>
    <row r="74" spans="1:7" x14ac:dyDescent="0.2">
      <c r="A74" s="28"/>
      <c r="B74" s="217" t="s">
        <v>75</v>
      </c>
      <c r="C74" s="108">
        <v>74</v>
      </c>
      <c r="D74" s="22"/>
      <c r="E74" s="128" t="s">
        <v>107</v>
      </c>
      <c r="F74" s="73"/>
      <c r="G74" s="28"/>
    </row>
    <row r="75" spans="1:7" x14ac:dyDescent="0.2">
      <c r="A75" s="28"/>
      <c r="B75" s="217" t="s">
        <v>75</v>
      </c>
      <c r="C75" s="109">
        <v>75</v>
      </c>
      <c r="D75" s="23"/>
      <c r="E75" s="129" t="s">
        <v>108</v>
      </c>
      <c r="F75" s="70"/>
      <c r="G75" s="28"/>
    </row>
    <row r="76" spans="1:7" x14ac:dyDescent="0.2">
      <c r="A76" s="28"/>
      <c r="B76" s="217" t="s">
        <v>75</v>
      </c>
      <c r="C76" s="109">
        <v>76</v>
      </c>
      <c r="D76" s="23"/>
      <c r="E76" s="129" t="s">
        <v>109</v>
      </c>
      <c r="F76" s="70"/>
      <c r="G76" s="28"/>
    </row>
    <row r="77" spans="1:7" ht="19.5" thickBot="1" x14ac:dyDescent="0.35">
      <c r="A77" s="28"/>
      <c r="B77" s="217" t="s">
        <v>75</v>
      </c>
      <c r="C77" s="110">
        <v>77</v>
      </c>
      <c r="D77" s="23"/>
      <c r="E77" s="175" t="s">
        <v>110</v>
      </c>
      <c r="F77" s="72"/>
      <c r="G77" s="28"/>
    </row>
    <row r="78" spans="1:7" x14ac:dyDescent="0.2">
      <c r="A78" s="28"/>
      <c r="B78" s="217" t="s">
        <v>75</v>
      </c>
      <c r="C78" s="108">
        <v>78</v>
      </c>
      <c r="D78" s="22"/>
      <c r="E78" s="128" t="s">
        <v>111</v>
      </c>
      <c r="F78" s="73"/>
      <c r="G78" s="28"/>
    </row>
    <row r="79" spans="1:7" x14ac:dyDescent="0.2">
      <c r="A79" s="28"/>
      <c r="B79" s="217" t="s">
        <v>75</v>
      </c>
      <c r="C79" s="109">
        <v>79</v>
      </c>
      <c r="D79" s="23"/>
      <c r="E79" s="129" t="s">
        <v>112</v>
      </c>
      <c r="F79" s="70"/>
      <c r="G79" s="28"/>
    </row>
    <row r="80" spans="1:7" x14ac:dyDescent="0.2">
      <c r="A80" s="28"/>
      <c r="B80" s="217" t="s">
        <v>75</v>
      </c>
      <c r="C80" s="109">
        <v>80</v>
      </c>
      <c r="D80" s="23"/>
      <c r="E80" s="129" t="s">
        <v>113</v>
      </c>
      <c r="F80" s="70"/>
      <c r="G80" s="28"/>
    </row>
    <row r="81" spans="1:7" ht="19.5" thickBot="1" x14ac:dyDescent="0.35">
      <c r="A81" s="28"/>
      <c r="B81" s="217" t="s">
        <v>75</v>
      </c>
      <c r="C81" s="110">
        <v>81</v>
      </c>
      <c r="D81" s="23"/>
      <c r="E81" s="175" t="s">
        <v>114</v>
      </c>
      <c r="F81" s="72"/>
      <c r="G81" s="28"/>
    </row>
    <row r="82" spans="1:7" x14ac:dyDescent="0.2">
      <c r="A82" s="28"/>
      <c r="B82" s="217" t="s">
        <v>75</v>
      </c>
      <c r="C82" s="108">
        <v>82</v>
      </c>
      <c r="D82" s="22"/>
      <c r="E82" s="128" t="s">
        <v>115</v>
      </c>
      <c r="F82" s="73"/>
      <c r="G82" s="28"/>
    </row>
    <row r="83" spans="1:7" x14ac:dyDescent="0.2">
      <c r="A83" s="28"/>
      <c r="B83" s="217" t="s">
        <v>75</v>
      </c>
      <c r="C83" s="109">
        <v>83</v>
      </c>
      <c r="D83" s="23"/>
      <c r="E83" s="129" t="s">
        <v>116</v>
      </c>
      <c r="F83" s="70"/>
      <c r="G83" s="28"/>
    </row>
    <row r="84" spans="1:7" x14ac:dyDescent="0.2">
      <c r="A84" s="28"/>
      <c r="B84" s="217" t="s">
        <v>75</v>
      </c>
      <c r="C84" s="109">
        <v>84</v>
      </c>
      <c r="D84" s="23"/>
      <c r="E84" s="129" t="s">
        <v>117</v>
      </c>
      <c r="F84" s="70"/>
      <c r="G84" s="28"/>
    </row>
    <row r="85" spans="1:7" ht="19.5" thickBot="1" x14ac:dyDescent="0.35">
      <c r="A85" s="28"/>
      <c r="B85" s="217" t="s">
        <v>75</v>
      </c>
      <c r="C85" s="110">
        <v>85</v>
      </c>
      <c r="D85" s="23"/>
      <c r="E85" s="175" t="s">
        <v>118</v>
      </c>
      <c r="F85" s="72"/>
      <c r="G85" s="28"/>
    </row>
    <row r="86" spans="1:7" x14ac:dyDescent="0.2">
      <c r="A86" s="28"/>
      <c r="B86" s="217" t="s">
        <v>75</v>
      </c>
      <c r="C86" s="108">
        <v>86</v>
      </c>
      <c r="D86" s="22"/>
      <c r="E86" s="128" t="s">
        <v>119</v>
      </c>
      <c r="F86" s="73"/>
      <c r="G86" s="28"/>
    </row>
    <row r="87" spans="1:7" x14ac:dyDescent="0.2">
      <c r="A87" s="28"/>
      <c r="B87" s="217" t="s">
        <v>75</v>
      </c>
      <c r="C87" s="109">
        <v>87</v>
      </c>
      <c r="D87" s="23"/>
      <c r="E87" s="129" t="s">
        <v>120</v>
      </c>
      <c r="F87" s="70"/>
      <c r="G87" s="28"/>
    </row>
    <row r="88" spans="1:7" x14ac:dyDescent="0.2">
      <c r="A88" s="28"/>
      <c r="B88" s="217" t="s">
        <v>75</v>
      </c>
      <c r="C88" s="109">
        <v>88</v>
      </c>
      <c r="D88" s="23"/>
      <c r="E88" s="129" t="s">
        <v>121</v>
      </c>
      <c r="F88" s="70"/>
      <c r="G88" s="28"/>
    </row>
    <row r="89" spans="1:7" ht="19.5" thickBot="1" x14ac:dyDescent="0.35">
      <c r="A89" s="28"/>
      <c r="B89" s="217" t="s">
        <v>75</v>
      </c>
      <c r="C89" s="110">
        <v>89</v>
      </c>
      <c r="D89" s="23"/>
      <c r="E89" s="175" t="s">
        <v>122</v>
      </c>
      <c r="F89" s="72"/>
      <c r="G89" s="28"/>
    </row>
    <row r="90" spans="1:7" x14ac:dyDescent="0.2">
      <c r="A90" s="28"/>
      <c r="B90" s="217" t="s">
        <v>75</v>
      </c>
      <c r="C90" s="108">
        <v>90</v>
      </c>
      <c r="D90" s="22"/>
      <c r="E90" s="128" t="s">
        <v>123</v>
      </c>
      <c r="F90" s="73"/>
      <c r="G90" s="28"/>
    </row>
    <row r="91" spans="1:7" x14ac:dyDescent="0.2">
      <c r="A91" s="28"/>
      <c r="B91" s="217" t="s">
        <v>75</v>
      </c>
      <c r="C91" s="109">
        <v>91</v>
      </c>
      <c r="D91" s="23"/>
      <c r="E91" s="129" t="s">
        <v>124</v>
      </c>
      <c r="F91" s="70"/>
      <c r="G91" s="28"/>
    </row>
    <row r="92" spans="1:7" x14ac:dyDescent="0.2">
      <c r="A92" s="28"/>
      <c r="B92" s="217" t="s">
        <v>75</v>
      </c>
      <c r="C92" s="109">
        <v>92</v>
      </c>
      <c r="D92" s="23"/>
      <c r="E92" s="129" t="s">
        <v>125</v>
      </c>
      <c r="F92" s="70"/>
      <c r="G92" s="28"/>
    </row>
    <row r="93" spans="1:7" ht="19.5" thickBot="1" x14ac:dyDescent="0.35">
      <c r="A93" s="28"/>
      <c r="B93" s="218" t="s">
        <v>75</v>
      </c>
      <c r="C93" s="110">
        <v>93</v>
      </c>
      <c r="D93" s="23"/>
      <c r="E93" s="175" t="s">
        <v>126</v>
      </c>
      <c r="F93" s="72"/>
      <c r="G93" s="28"/>
    </row>
    <row r="94" spans="1:7" ht="12.75" customHeight="1" x14ac:dyDescent="0.2">
      <c r="A94" s="28"/>
      <c r="B94" s="216" t="s">
        <v>75</v>
      </c>
      <c r="C94" s="108">
        <v>94</v>
      </c>
      <c r="D94" s="22"/>
      <c r="E94" s="10" t="s">
        <v>127</v>
      </c>
      <c r="F94" s="145"/>
      <c r="G94" s="28"/>
    </row>
    <row r="95" spans="1:7" x14ac:dyDescent="0.2">
      <c r="A95" s="28"/>
      <c r="B95" s="217" t="s">
        <v>75</v>
      </c>
      <c r="C95" s="109">
        <v>95</v>
      </c>
      <c r="D95" s="23"/>
      <c r="E95" s="11" t="s">
        <v>128</v>
      </c>
      <c r="F95" s="146"/>
      <c r="G95" s="28"/>
    </row>
    <row r="96" spans="1:7" x14ac:dyDescent="0.2">
      <c r="A96" s="28"/>
      <c r="B96" s="217" t="s">
        <v>75</v>
      </c>
      <c r="C96" s="109">
        <v>96</v>
      </c>
      <c r="D96" s="23"/>
      <c r="E96" s="13" t="s">
        <v>129</v>
      </c>
      <c r="F96" s="134"/>
      <c r="G96" s="28"/>
    </row>
    <row r="97" spans="1:7" x14ac:dyDescent="0.2">
      <c r="A97" s="28"/>
      <c r="B97" s="217" t="s">
        <v>75</v>
      </c>
      <c r="C97" s="109">
        <v>97</v>
      </c>
      <c r="D97" s="23"/>
      <c r="E97" s="13" t="s">
        <v>130</v>
      </c>
      <c r="F97" s="134"/>
      <c r="G97" s="28"/>
    </row>
    <row r="98" spans="1:7" x14ac:dyDescent="0.2">
      <c r="A98" s="28"/>
      <c r="B98" s="217" t="s">
        <v>75</v>
      </c>
      <c r="C98" s="109">
        <v>98</v>
      </c>
      <c r="D98" s="23"/>
      <c r="E98" s="13" t="s">
        <v>131</v>
      </c>
      <c r="F98" s="134"/>
      <c r="G98" s="28"/>
    </row>
    <row r="99" spans="1:7" ht="13.5" thickBot="1" x14ac:dyDescent="0.25">
      <c r="A99" s="28"/>
      <c r="B99" s="218" t="s">
        <v>75</v>
      </c>
      <c r="C99" s="110">
        <v>99</v>
      </c>
      <c r="D99" s="23"/>
      <c r="E99" s="12" t="s">
        <v>132</v>
      </c>
      <c r="F99" s="147"/>
      <c r="G99" s="28"/>
    </row>
    <row r="100" spans="1:7" ht="23.25" x14ac:dyDescent="0.35">
      <c r="A100" s="28"/>
      <c r="B100" s="219" t="s">
        <v>133</v>
      </c>
      <c r="C100" s="196">
        <v>100</v>
      </c>
      <c r="D100" s="197"/>
      <c r="E100" s="6" t="s">
        <v>76</v>
      </c>
      <c r="F100" s="240"/>
      <c r="G100" s="28"/>
    </row>
    <row r="101" spans="1:7" ht="18.75" x14ac:dyDescent="0.2">
      <c r="A101" s="28"/>
      <c r="B101" s="220" t="s">
        <v>133</v>
      </c>
      <c r="C101" s="198">
        <v>101</v>
      </c>
      <c r="D101" s="299">
        <f>F118+F122+F126+F130+F134+F138+F142+F146+F150</f>
        <v>0</v>
      </c>
      <c r="E101" s="164" t="s">
        <v>77</v>
      </c>
      <c r="F101" s="134"/>
      <c r="G101" s="28"/>
    </row>
    <row r="102" spans="1:7" x14ac:dyDescent="0.2">
      <c r="A102" s="28"/>
      <c r="B102" s="220" t="s">
        <v>133</v>
      </c>
      <c r="C102" s="198">
        <v>102</v>
      </c>
      <c r="D102" s="199"/>
      <c r="E102" s="200" t="s">
        <v>78</v>
      </c>
      <c r="F102" s="148"/>
      <c r="G102" s="28"/>
    </row>
    <row r="103" spans="1:7" x14ac:dyDescent="0.2">
      <c r="A103" s="28"/>
      <c r="B103" s="220" t="s">
        <v>133</v>
      </c>
      <c r="C103" s="198">
        <v>103</v>
      </c>
      <c r="D103" s="201"/>
      <c r="E103" s="7" t="s">
        <v>79</v>
      </c>
      <c r="F103" s="148"/>
      <c r="G103" s="28"/>
    </row>
    <row r="104" spans="1:7" x14ac:dyDescent="0.2">
      <c r="A104" s="28"/>
      <c r="B104" s="220" t="s">
        <v>133</v>
      </c>
      <c r="C104" s="198">
        <v>104</v>
      </c>
      <c r="D104" s="201"/>
      <c r="E104" s="7" t="s">
        <v>80</v>
      </c>
      <c r="F104" s="148"/>
      <c r="G104" s="28"/>
    </row>
    <row r="105" spans="1:7" ht="15.75" x14ac:dyDescent="0.25">
      <c r="A105" s="28"/>
      <c r="B105" s="220" t="s">
        <v>133</v>
      </c>
      <c r="C105" s="198">
        <v>105</v>
      </c>
      <c r="D105" s="201"/>
      <c r="E105" s="7" t="s">
        <v>81</v>
      </c>
      <c r="F105" s="239"/>
      <c r="G105" s="28"/>
    </row>
    <row r="106" spans="1:7" ht="15.75" x14ac:dyDescent="0.25">
      <c r="A106" s="28"/>
      <c r="B106" s="220" t="s">
        <v>133</v>
      </c>
      <c r="C106" s="198">
        <v>106</v>
      </c>
      <c r="D106" s="201"/>
      <c r="E106" s="7" t="s">
        <v>82</v>
      </c>
      <c r="F106" s="238"/>
      <c r="G106" s="28"/>
    </row>
    <row r="107" spans="1:7" x14ac:dyDescent="0.2">
      <c r="A107" s="28"/>
      <c r="B107" s="220" t="s">
        <v>133</v>
      </c>
      <c r="C107" s="198">
        <v>107</v>
      </c>
      <c r="D107" s="201"/>
      <c r="E107" s="7" t="s">
        <v>83</v>
      </c>
      <c r="F107" s="71"/>
      <c r="G107" s="28"/>
    </row>
    <row r="108" spans="1:7" ht="19.5" thickBot="1" x14ac:dyDescent="0.35">
      <c r="A108" s="28"/>
      <c r="B108" s="221" t="s">
        <v>133</v>
      </c>
      <c r="C108" s="202">
        <v>108</v>
      </c>
      <c r="D108" s="203"/>
      <c r="E108" s="8" t="s">
        <v>84</v>
      </c>
      <c r="F108" s="72"/>
      <c r="G108" s="28"/>
    </row>
    <row r="109" spans="1:7" ht="12.75" customHeight="1" x14ac:dyDescent="0.2">
      <c r="A109" s="28"/>
      <c r="B109" s="219" t="s">
        <v>133</v>
      </c>
      <c r="C109" s="196">
        <v>109</v>
      </c>
      <c r="D109" s="197"/>
      <c r="E109" s="6" t="s">
        <v>85</v>
      </c>
      <c r="F109" s="132"/>
      <c r="G109" s="28"/>
    </row>
    <row r="110" spans="1:7" x14ac:dyDescent="0.2">
      <c r="A110" s="28"/>
      <c r="B110" s="220" t="s">
        <v>133</v>
      </c>
      <c r="C110" s="198">
        <v>110</v>
      </c>
      <c r="D110" s="201"/>
      <c r="E110" s="7" t="s">
        <v>86</v>
      </c>
      <c r="F110" s="65"/>
      <c r="G110" s="28"/>
    </row>
    <row r="111" spans="1:7" x14ac:dyDescent="0.2">
      <c r="A111" s="28"/>
      <c r="B111" s="220" t="s">
        <v>133</v>
      </c>
      <c r="C111" s="198">
        <v>111</v>
      </c>
      <c r="D111" s="201"/>
      <c r="E111" s="7" t="s">
        <v>87</v>
      </c>
      <c r="F111" s="134"/>
      <c r="G111" s="28"/>
    </row>
    <row r="112" spans="1:7" x14ac:dyDescent="0.2">
      <c r="A112" s="28"/>
      <c r="B112" s="220" t="s">
        <v>133</v>
      </c>
      <c r="C112" s="198">
        <v>112</v>
      </c>
      <c r="D112" s="201"/>
      <c r="E112" s="7" t="s">
        <v>88</v>
      </c>
      <c r="F112" s="64"/>
      <c r="G112" s="28"/>
    </row>
    <row r="113" spans="1:7" x14ac:dyDescent="0.2">
      <c r="A113" s="28"/>
      <c r="B113" s="220" t="s">
        <v>133</v>
      </c>
      <c r="C113" s="198">
        <v>113</v>
      </c>
      <c r="D113" s="201"/>
      <c r="E113" s="7" t="s">
        <v>89</v>
      </c>
      <c r="F113" s="146"/>
      <c r="G113" s="28"/>
    </row>
    <row r="114" spans="1:7" ht="13.5" thickBot="1" x14ac:dyDescent="0.25">
      <c r="A114" s="28"/>
      <c r="B114" s="221" t="s">
        <v>133</v>
      </c>
      <c r="C114" s="202">
        <v>114</v>
      </c>
      <c r="D114" s="203"/>
      <c r="E114" s="8" t="s">
        <v>90</v>
      </c>
      <c r="F114" s="237"/>
      <c r="G114" s="28"/>
    </row>
    <row r="115" spans="1:7" ht="12.75" customHeight="1" x14ac:dyDescent="0.2">
      <c r="A115" s="28"/>
      <c r="B115" s="219" t="s">
        <v>133</v>
      </c>
      <c r="C115" s="196">
        <v>115</v>
      </c>
      <c r="D115" s="197"/>
      <c r="E115" s="204" t="s">
        <v>91</v>
      </c>
      <c r="F115" s="144"/>
      <c r="G115" s="28"/>
    </row>
    <row r="116" spans="1:7" x14ac:dyDescent="0.2">
      <c r="A116" s="28"/>
      <c r="B116" s="220" t="s">
        <v>133</v>
      </c>
      <c r="C116" s="198">
        <v>116</v>
      </c>
      <c r="D116" s="201"/>
      <c r="E116" s="205" t="s">
        <v>92</v>
      </c>
      <c r="F116" s="148"/>
      <c r="G116" s="28"/>
    </row>
    <row r="117" spans="1:7" x14ac:dyDescent="0.2">
      <c r="A117" s="28"/>
      <c r="B117" s="220" t="s">
        <v>133</v>
      </c>
      <c r="C117" s="198">
        <v>117</v>
      </c>
      <c r="D117" s="201"/>
      <c r="E117" s="205" t="s">
        <v>93</v>
      </c>
      <c r="F117" s="148"/>
      <c r="G117" s="28"/>
    </row>
    <row r="118" spans="1:7" ht="19.5" thickBot="1" x14ac:dyDescent="0.35">
      <c r="A118" s="28"/>
      <c r="B118" s="220" t="s">
        <v>133</v>
      </c>
      <c r="C118" s="202">
        <v>118</v>
      </c>
      <c r="D118" s="201"/>
      <c r="E118" s="206" t="s">
        <v>94</v>
      </c>
      <c r="F118" s="72"/>
      <c r="G118" s="28"/>
    </row>
    <row r="119" spans="1:7" x14ac:dyDescent="0.2">
      <c r="A119" s="28"/>
      <c r="B119" s="220" t="s">
        <v>133</v>
      </c>
      <c r="C119" s="196">
        <v>119</v>
      </c>
      <c r="D119" s="197"/>
      <c r="E119" s="204" t="s">
        <v>95</v>
      </c>
      <c r="F119" s="144"/>
      <c r="G119" s="28"/>
    </row>
    <row r="120" spans="1:7" x14ac:dyDescent="0.2">
      <c r="A120" s="28"/>
      <c r="B120" s="220" t="s">
        <v>133</v>
      </c>
      <c r="C120" s="198">
        <v>120</v>
      </c>
      <c r="D120" s="201"/>
      <c r="E120" s="205" t="s">
        <v>96</v>
      </c>
      <c r="F120" s="148"/>
      <c r="G120" s="28"/>
    </row>
    <row r="121" spans="1:7" x14ac:dyDescent="0.2">
      <c r="A121" s="28"/>
      <c r="B121" s="220" t="s">
        <v>133</v>
      </c>
      <c r="C121" s="198">
        <v>121</v>
      </c>
      <c r="D121" s="201"/>
      <c r="E121" s="205" t="s">
        <v>97</v>
      </c>
      <c r="F121" s="148"/>
      <c r="G121" s="28"/>
    </row>
    <row r="122" spans="1:7" ht="19.5" thickBot="1" x14ac:dyDescent="0.35">
      <c r="A122" s="28"/>
      <c r="B122" s="220" t="s">
        <v>133</v>
      </c>
      <c r="C122" s="202">
        <v>122</v>
      </c>
      <c r="D122" s="201"/>
      <c r="E122" s="206" t="s">
        <v>98</v>
      </c>
      <c r="F122" s="72"/>
      <c r="G122" s="28"/>
    </row>
    <row r="123" spans="1:7" x14ac:dyDescent="0.2">
      <c r="A123" s="28"/>
      <c r="B123" s="220" t="s">
        <v>133</v>
      </c>
      <c r="C123" s="196">
        <v>123</v>
      </c>
      <c r="D123" s="197"/>
      <c r="E123" s="204" t="s">
        <v>99</v>
      </c>
      <c r="F123" s="144"/>
      <c r="G123" s="28"/>
    </row>
    <row r="124" spans="1:7" x14ac:dyDescent="0.2">
      <c r="A124" s="28"/>
      <c r="B124" s="220" t="s">
        <v>133</v>
      </c>
      <c r="C124" s="198">
        <v>124</v>
      </c>
      <c r="D124" s="201"/>
      <c r="E124" s="205" t="s">
        <v>100</v>
      </c>
      <c r="F124" s="148"/>
      <c r="G124" s="28"/>
    </row>
    <row r="125" spans="1:7" x14ac:dyDescent="0.2">
      <c r="A125" s="28"/>
      <c r="B125" s="220" t="s">
        <v>133</v>
      </c>
      <c r="C125" s="198">
        <v>125</v>
      </c>
      <c r="D125" s="201"/>
      <c r="E125" s="205" t="s">
        <v>101</v>
      </c>
      <c r="F125" s="148"/>
      <c r="G125" s="28"/>
    </row>
    <row r="126" spans="1:7" ht="19.5" thickBot="1" x14ac:dyDescent="0.35">
      <c r="A126" s="28"/>
      <c r="B126" s="220" t="s">
        <v>133</v>
      </c>
      <c r="C126" s="202">
        <v>126</v>
      </c>
      <c r="D126" s="201"/>
      <c r="E126" s="206" t="s">
        <v>102</v>
      </c>
      <c r="F126" s="72"/>
      <c r="G126" s="28"/>
    </row>
    <row r="127" spans="1:7" x14ac:dyDescent="0.2">
      <c r="A127" s="28"/>
      <c r="B127" s="220" t="s">
        <v>133</v>
      </c>
      <c r="C127" s="196">
        <v>127</v>
      </c>
      <c r="D127" s="197"/>
      <c r="E127" s="204" t="s">
        <v>103</v>
      </c>
      <c r="F127" s="144"/>
      <c r="G127" s="28"/>
    </row>
    <row r="128" spans="1:7" x14ac:dyDescent="0.2">
      <c r="A128" s="28"/>
      <c r="B128" s="220" t="s">
        <v>133</v>
      </c>
      <c r="C128" s="198">
        <v>128</v>
      </c>
      <c r="D128" s="201"/>
      <c r="E128" s="205" t="s">
        <v>104</v>
      </c>
      <c r="F128" s="148"/>
      <c r="G128" s="28"/>
    </row>
    <row r="129" spans="1:7" x14ac:dyDescent="0.2">
      <c r="A129" s="28"/>
      <c r="B129" s="220" t="s">
        <v>133</v>
      </c>
      <c r="C129" s="198">
        <v>129</v>
      </c>
      <c r="D129" s="201"/>
      <c r="E129" s="205" t="s">
        <v>105</v>
      </c>
      <c r="F129" s="148"/>
      <c r="G129" s="28"/>
    </row>
    <row r="130" spans="1:7" ht="19.5" thickBot="1" x14ac:dyDescent="0.35">
      <c r="A130" s="28"/>
      <c r="B130" s="220" t="s">
        <v>133</v>
      </c>
      <c r="C130" s="202">
        <v>130</v>
      </c>
      <c r="D130" s="201"/>
      <c r="E130" s="206" t="s">
        <v>106</v>
      </c>
      <c r="F130" s="72"/>
      <c r="G130" s="28"/>
    </row>
    <row r="131" spans="1:7" x14ac:dyDescent="0.2">
      <c r="A131" s="28"/>
      <c r="B131" s="220" t="s">
        <v>133</v>
      </c>
      <c r="C131" s="196">
        <v>131</v>
      </c>
      <c r="D131" s="197"/>
      <c r="E131" s="204" t="s">
        <v>107</v>
      </c>
      <c r="F131" s="144"/>
      <c r="G131" s="28"/>
    </row>
    <row r="132" spans="1:7" x14ac:dyDescent="0.2">
      <c r="A132" s="28"/>
      <c r="B132" s="220" t="s">
        <v>133</v>
      </c>
      <c r="C132" s="198">
        <v>132</v>
      </c>
      <c r="D132" s="201"/>
      <c r="E132" s="205" t="s">
        <v>108</v>
      </c>
      <c r="F132" s="148"/>
      <c r="G132" s="28"/>
    </row>
    <row r="133" spans="1:7" x14ac:dyDescent="0.2">
      <c r="A133" s="28"/>
      <c r="B133" s="220" t="s">
        <v>133</v>
      </c>
      <c r="C133" s="198">
        <v>133</v>
      </c>
      <c r="D133" s="201"/>
      <c r="E133" s="205" t="s">
        <v>109</v>
      </c>
      <c r="F133" s="148"/>
      <c r="G133" s="28"/>
    </row>
    <row r="134" spans="1:7" ht="19.5" thickBot="1" x14ac:dyDescent="0.35">
      <c r="A134" s="28"/>
      <c r="B134" s="220" t="s">
        <v>133</v>
      </c>
      <c r="C134" s="202">
        <v>134</v>
      </c>
      <c r="D134" s="201"/>
      <c r="E134" s="206" t="s">
        <v>110</v>
      </c>
      <c r="F134" s="72"/>
      <c r="G134" s="28"/>
    </row>
    <row r="135" spans="1:7" x14ac:dyDescent="0.2">
      <c r="A135" s="28"/>
      <c r="B135" s="220" t="s">
        <v>133</v>
      </c>
      <c r="C135" s="196">
        <v>135</v>
      </c>
      <c r="D135" s="197"/>
      <c r="E135" s="204" t="s">
        <v>111</v>
      </c>
      <c r="F135" s="144"/>
      <c r="G135" s="28"/>
    </row>
    <row r="136" spans="1:7" x14ac:dyDescent="0.2">
      <c r="A136" s="28"/>
      <c r="B136" s="220" t="s">
        <v>133</v>
      </c>
      <c r="C136" s="198">
        <v>136</v>
      </c>
      <c r="D136" s="201"/>
      <c r="E136" s="205" t="s">
        <v>112</v>
      </c>
      <c r="F136" s="148"/>
      <c r="G136" s="28"/>
    </row>
    <row r="137" spans="1:7" x14ac:dyDescent="0.2">
      <c r="A137" s="28"/>
      <c r="B137" s="220" t="s">
        <v>133</v>
      </c>
      <c r="C137" s="198">
        <v>137</v>
      </c>
      <c r="D137" s="201"/>
      <c r="E137" s="205" t="s">
        <v>113</v>
      </c>
      <c r="F137" s="148"/>
      <c r="G137" s="28"/>
    </row>
    <row r="138" spans="1:7" ht="19.5" thickBot="1" x14ac:dyDescent="0.35">
      <c r="A138" s="28"/>
      <c r="B138" s="220" t="s">
        <v>133</v>
      </c>
      <c r="C138" s="202">
        <v>138</v>
      </c>
      <c r="D138" s="201"/>
      <c r="E138" s="206" t="s">
        <v>114</v>
      </c>
      <c r="F138" s="72"/>
      <c r="G138" s="28"/>
    </row>
    <row r="139" spans="1:7" x14ac:dyDescent="0.2">
      <c r="A139" s="28"/>
      <c r="B139" s="220" t="s">
        <v>133</v>
      </c>
      <c r="C139" s="196">
        <v>139</v>
      </c>
      <c r="D139" s="197"/>
      <c r="E139" s="204" t="s">
        <v>115</v>
      </c>
      <c r="F139" s="144"/>
      <c r="G139" s="28"/>
    </row>
    <row r="140" spans="1:7" x14ac:dyDescent="0.2">
      <c r="A140" s="28"/>
      <c r="B140" s="220" t="s">
        <v>133</v>
      </c>
      <c r="C140" s="198">
        <v>140</v>
      </c>
      <c r="D140" s="201"/>
      <c r="E140" s="205" t="s">
        <v>116</v>
      </c>
      <c r="F140" s="148"/>
      <c r="G140" s="28"/>
    </row>
    <row r="141" spans="1:7" x14ac:dyDescent="0.2">
      <c r="A141" s="28"/>
      <c r="B141" s="220" t="s">
        <v>133</v>
      </c>
      <c r="C141" s="198">
        <v>141</v>
      </c>
      <c r="D141" s="201"/>
      <c r="E141" s="205" t="s">
        <v>117</v>
      </c>
      <c r="F141" s="148"/>
      <c r="G141" s="28"/>
    </row>
    <row r="142" spans="1:7" ht="19.5" thickBot="1" x14ac:dyDescent="0.35">
      <c r="A142" s="28"/>
      <c r="B142" s="220" t="s">
        <v>133</v>
      </c>
      <c r="C142" s="202">
        <v>142</v>
      </c>
      <c r="D142" s="201"/>
      <c r="E142" s="206" t="s">
        <v>118</v>
      </c>
      <c r="F142" s="72"/>
      <c r="G142" s="28"/>
    </row>
    <row r="143" spans="1:7" x14ac:dyDescent="0.2">
      <c r="A143" s="28"/>
      <c r="B143" s="220" t="s">
        <v>133</v>
      </c>
      <c r="C143" s="196">
        <v>143</v>
      </c>
      <c r="D143" s="197"/>
      <c r="E143" s="204" t="s">
        <v>119</v>
      </c>
      <c r="F143" s="144"/>
      <c r="G143" s="28"/>
    </row>
    <row r="144" spans="1:7" x14ac:dyDescent="0.2">
      <c r="A144" s="28"/>
      <c r="B144" s="220" t="s">
        <v>133</v>
      </c>
      <c r="C144" s="198">
        <v>144</v>
      </c>
      <c r="D144" s="201"/>
      <c r="E144" s="205" t="s">
        <v>120</v>
      </c>
      <c r="F144" s="148"/>
      <c r="G144" s="28"/>
    </row>
    <row r="145" spans="1:7" x14ac:dyDescent="0.2">
      <c r="A145" s="28"/>
      <c r="B145" s="220" t="s">
        <v>133</v>
      </c>
      <c r="C145" s="198">
        <v>145</v>
      </c>
      <c r="D145" s="201"/>
      <c r="E145" s="205" t="s">
        <v>121</v>
      </c>
      <c r="F145" s="148"/>
      <c r="G145" s="28"/>
    </row>
    <row r="146" spans="1:7" ht="19.5" thickBot="1" x14ac:dyDescent="0.35">
      <c r="A146" s="28"/>
      <c r="B146" s="220" t="s">
        <v>133</v>
      </c>
      <c r="C146" s="202">
        <v>146</v>
      </c>
      <c r="D146" s="201"/>
      <c r="E146" s="206" t="s">
        <v>122</v>
      </c>
      <c r="F146" s="72"/>
      <c r="G146" s="28"/>
    </row>
    <row r="147" spans="1:7" x14ac:dyDescent="0.2">
      <c r="A147" s="28"/>
      <c r="B147" s="220" t="s">
        <v>133</v>
      </c>
      <c r="C147" s="196">
        <v>147</v>
      </c>
      <c r="D147" s="197"/>
      <c r="E147" s="204" t="s">
        <v>123</v>
      </c>
      <c r="F147" s="144"/>
      <c r="G147" s="28"/>
    </row>
    <row r="148" spans="1:7" x14ac:dyDescent="0.2">
      <c r="A148" s="28"/>
      <c r="B148" s="220" t="s">
        <v>133</v>
      </c>
      <c r="C148" s="198">
        <v>148</v>
      </c>
      <c r="D148" s="201"/>
      <c r="E148" s="205" t="s">
        <v>124</v>
      </c>
      <c r="F148" s="148"/>
      <c r="G148" s="28"/>
    </row>
    <row r="149" spans="1:7" x14ac:dyDescent="0.2">
      <c r="A149" s="28"/>
      <c r="B149" s="220" t="s">
        <v>133</v>
      </c>
      <c r="C149" s="198">
        <v>149</v>
      </c>
      <c r="D149" s="201"/>
      <c r="E149" s="205" t="s">
        <v>125</v>
      </c>
      <c r="F149" s="148"/>
      <c r="G149" s="28"/>
    </row>
    <row r="150" spans="1:7" ht="19.5" thickBot="1" x14ac:dyDescent="0.35">
      <c r="A150" s="28"/>
      <c r="B150" s="221" t="s">
        <v>133</v>
      </c>
      <c r="C150" s="202">
        <v>150</v>
      </c>
      <c r="D150" s="201"/>
      <c r="E150" s="206" t="s">
        <v>126</v>
      </c>
      <c r="F150" s="72"/>
      <c r="G150" s="28"/>
    </row>
    <row r="151" spans="1:7" ht="12.75" customHeight="1" x14ac:dyDescent="0.2">
      <c r="A151" s="28"/>
      <c r="B151" s="219" t="s">
        <v>133</v>
      </c>
      <c r="C151" s="196">
        <v>151</v>
      </c>
      <c r="D151" s="197"/>
      <c r="E151" s="6" t="s">
        <v>127</v>
      </c>
      <c r="F151" s="62"/>
      <c r="G151" s="28"/>
    </row>
    <row r="152" spans="1:7" x14ac:dyDescent="0.2">
      <c r="A152" s="28"/>
      <c r="B152" s="220" t="s">
        <v>133</v>
      </c>
      <c r="C152" s="198">
        <v>152</v>
      </c>
      <c r="D152" s="201"/>
      <c r="E152" s="7" t="s">
        <v>128</v>
      </c>
      <c r="F152" s="146"/>
      <c r="G152" s="28"/>
    </row>
    <row r="153" spans="1:7" x14ac:dyDescent="0.2">
      <c r="A153" s="28"/>
      <c r="B153" s="220" t="s">
        <v>133</v>
      </c>
      <c r="C153" s="198">
        <v>153</v>
      </c>
      <c r="D153" s="201"/>
      <c r="E153" s="207" t="s">
        <v>129</v>
      </c>
      <c r="F153" s="134"/>
      <c r="G153" s="28"/>
    </row>
    <row r="154" spans="1:7" x14ac:dyDescent="0.2">
      <c r="A154" s="28"/>
      <c r="B154" s="220" t="s">
        <v>133</v>
      </c>
      <c r="C154" s="198">
        <v>154</v>
      </c>
      <c r="D154" s="201"/>
      <c r="E154" s="207" t="s">
        <v>130</v>
      </c>
      <c r="F154" s="134"/>
      <c r="G154" s="28"/>
    </row>
    <row r="155" spans="1:7" x14ac:dyDescent="0.2">
      <c r="A155" s="28"/>
      <c r="B155" s="220" t="s">
        <v>133</v>
      </c>
      <c r="C155" s="198">
        <v>155</v>
      </c>
      <c r="D155" s="201"/>
      <c r="E155" s="207" t="s">
        <v>131</v>
      </c>
      <c r="F155" s="134"/>
      <c r="G155" s="28"/>
    </row>
    <row r="156" spans="1:7" ht="13.5" thickBot="1" x14ac:dyDescent="0.25">
      <c r="A156" s="28"/>
      <c r="B156" s="221" t="s">
        <v>133</v>
      </c>
      <c r="C156" s="202">
        <v>156</v>
      </c>
      <c r="D156" s="201"/>
      <c r="E156" s="8" t="s">
        <v>132</v>
      </c>
      <c r="F156" s="147"/>
      <c r="G156" s="28"/>
    </row>
    <row r="157" spans="1:7" ht="23.25" x14ac:dyDescent="0.35">
      <c r="A157" s="28"/>
      <c r="B157" s="216" t="s">
        <v>134</v>
      </c>
      <c r="C157" s="108">
        <v>157</v>
      </c>
      <c r="D157" s="22"/>
      <c r="E157" s="10" t="s">
        <v>76</v>
      </c>
      <c r="F157" s="240"/>
      <c r="G157" s="28"/>
    </row>
    <row r="158" spans="1:7" ht="18.75" x14ac:dyDescent="0.2">
      <c r="A158" s="28"/>
      <c r="B158" s="217" t="s">
        <v>134</v>
      </c>
      <c r="C158" s="109">
        <v>158</v>
      </c>
      <c r="D158" s="298">
        <f>F175+F179+F183+F187+F191+F195+F199+F203+F207</f>
        <v>0</v>
      </c>
      <c r="E158" s="165" t="s">
        <v>77</v>
      </c>
      <c r="F158" s="134"/>
      <c r="G158" s="28"/>
    </row>
    <row r="159" spans="1:7" x14ac:dyDescent="0.2">
      <c r="A159" s="28"/>
      <c r="B159" s="217" t="s">
        <v>134</v>
      </c>
      <c r="C159" s="109">
        <v>159</v>
      </c>
      <c r="D159" s="131"/>
      <c r="E159" s="26" t="s">
        <v>78</v>
      </c>
      <c r="F159" s="148"/>
      <c r="G159" s="28"/>
    </row>
    <row r="160" spans="1:7" x14ac:dyDescent="0.2">
      <c r="A160" s="28"/>
      <c r="B160" s="217" t="s">
        <v>134</v>
      </c>
      <c r="C160" s="109">
        <v>160</v>
      </c>
      <c r="D160" s="23"/>
      <c r="E160" s="11" t="s">
        <v>79</v>
      </c>
      <c r="F160" s="148"/>
      <c r="G160" s="28"/>
    </row>
    <row r="161" spans="1:7" x14ac:dyDescent="0.2">
      <c r="A161" s="28"/>
      <c r="B161" s="217" t="s">
        <v>134</v>
      </c>
      <c r="C161" s="109">
        <v>161</v>
      </c>
      <c r="D161" s="23"/>
      <c r="E161" s="11" t="s">
        <v>80</v>
      </c>
      <c r="F161" s="148"/>
      <c r="G161" s="28"/>
    </row>
    <row r="162" spans="1:7" ht="15.75" x14ac:dyDescent="0.25">
      <c r="A162" s="28"/>
      <c r="B162" s="217" t="s">
        <v>134</v>
      </c>
      <c r="C162" s="109">
        <v>162</v>
      </c>
      <c r="D162" s="23"/>
      <c r="E162" s="11" t="s">
        <v>81</v>
      </c>
      <c r="F162" s="239"/>
      <c r="G162" s="28"/>
    </row>
    <row r="163" spans="1:7" ht="15.75" x14ac:dyDescent="0.25">
      <c r="A163" s="28"/>
      <c r="B163" s="217" t="s">
        <v>134</v>
      </c>
      <c r="C163" s="109">
        <v>163</v>
      </c>
      <c r="D163" s="23"/>
      <c r="E163" s="11" t="s">
        <v>82</v>
      </c>
      <c r="F163" s="238"/>
      <c r="G163" s="28"/>
    </row>
    <row r="164" spans="1:7" x14ac:dyDescent="0.2">
      <c r="A164" s="28"/>
      <c r="B164" s="217" t="s">
        <v>134</v>
      </c>
      <c r="C164" s="109">
        <v>164</v>
      </c>
      <c r="D164" s="23"/>
      <c r="E164" s="11" t="s">
        <v>83</v>
      </c>
      <c r="F164" s="71"/>
      <c r="G164" s="28"/>
    </row>
    <row r="165" spans="1:7" ht="19.5" thickBot="1" x14ac:dyDescent="0.35">
      <c r="A165" s="28"/>
      <c r="B165" s="218" t="s">
        <v>134</v>
      </c>
      <c r="C165" s="110">
        <v>165</v>
      </c>
      <c r="D165" s="24"/>
      <c r="E165" s="12" t="s">
        <v>84</v>
      </c>
      <c r="F165" s="72"/>
      <c r="G165" s="28"/>
    </row>
    <row r="166" spans="1:7" ht="12.75" customHeight="1" x14ac:dyDescent="0.2">
      <c r="A166" s="28"/>
      <c r="B166" s="216" t="s">
        <v>134</v>
      </c>
      <c r="C166" s="108">
        <v>166</v>
      </c>
      <c r="D166" s="22"/>
      <c r="E166" s="10" t="s">
        <v>85</v>
      </c>
      <c r="F166" s="132"/>
      <c r="G166" s="28"/>
    </row>
    <row r="167" spans="1:7" x14ac:dyDescent="0.2">
      <c r="A167" s="28"/>
      <c r="B167" s="217" t="s">
        <v>134</v>
      </c>
      <c r="C167" s="109">
        <v>167</v>
      </c>
      <c r="D167" s="23"/>
      <c r="E167" s="11" t="s">
        <v>86</v>
      </c>
      <c r="F167" s="134"/>
      <c r="G167" s="28"/>
    </row>
    <row r="168" spans="1:7" x14ac:dyDescent="0.2">
      <c r="A168" s="28"/>
      <c r="B168" s="217" t="s">
        <v>134</v>
      </c>
      <c r="C168" s="109">
        <v>168</v>
      </c>
      <c r="D168" s="23"/>
      <c r="E168" s="11" t="s">
        <v>87</v>
      </c>
      <c r="F168" s="134"/>
      <c r="G168" s="28"/>
    </row>
    <row r="169" spans="1:7" x14ac:dyDescent="0.2">
      <c r="A169" s="28"/>
      <c r="B169" s="217" t="s">
        <v>134</v>
      </c>
      <c r="C169" s="109">
        <v>169</v>
      </c>
      <c r="D169" s="23"/>
      <c r="E169" s="11" t="s">
        <v>88</v>
      </c>
      <c r="F169" s="64"/>
      <c r="G169" s="28"/>
    </row>
    <row r="170" spans="1:7" x14ac:dyDescent="0.2">
      <c r="A170" s="28"/>
      <c r="B170" s="217" t="s">
        <v>134</v>
      </c>
      <c r="C170" s="109">
        <v>170</v>
      </c>
      <c r="D170" s="23"/>
      <c r="E170" s="11" t="s">
        <v>89</v>
      </c>
      <c r="F170" s="146"/>
      <c r="G170" s="28"/>
    </row>
    <row r="171" spans="1:7" ht="13.5" thickBot="1" x14ac:dyDescent="0.25">
      <c r="A171" s="28"/>
      <c r="B171" s="218" t="s">
        <v>134</v>
      </c>
      <c r="C171" s="110">
        <v>171</v>
      </c>
      <c r="D171" s="24"/>
      <c r="E171" s="12" t="s">
        <v>90</v>
      </c>
      <c r="F171" s="237"/>
      <c r="G171" s="28"/>
    </row>
    <row r="172" spans="1:7" ht="12.75" customHeight="1" x14ac:dyDescent="0.2">
      <c r="A172" s="28"/>
      <c r="B172" s="216" t="s">
        <v>134</v>
      </c>
      <c r="C172" s="108">
        <v>172</v>
      </c>
      <c r="D172" s="22"/>
      <c r="E172" s="128" t="s">
        <v>91</v>
      </c>
      <c r="F172" s="144"/>
      <c r="G172" s="28"/>
    </row>
    <row r="173" spans="1:7" x14ac:dyDescent="0.2">
      <c r="A173" s="28"/>
      <c r="B173" s="217" t="s">
        <v>134</v>
      </c>
      <c r="C173" s="109">
        <v>173</v>
      </c>
      <c r="D173" s="23"/>
      <c r="E173" s="129" t="s">
        <v>92</v>
      </c>
      <c r="F173" s="148"/>
      <c r="G173" s="28"/>
    </row>
    <row r="174" spans="1:7" x14ac:dyDescent="0.2">
      <c r="A174" s="28"/>
      <c r="B174" s="217" t="s">
        <v>134</v>
      </c>
      <c r="C174" s="109">
        <v>174</v>
      </c>
      <c r="D174" s="23"/>
      <c r="E174" s="129" t="s">
        <v>93</v>
      </c>
      <c r="F174" s="148"/>
      <c r="G174" s="28"/>
    </row>
    <row r="175" spans="1:7" ht="19.5" thickBot="1" x14ac:dyDescent="0.35">
      <c r="A175" s="28"/>
      <c r="B175" s="217" t="s">
        <v>134</v>
      </c>
      <c r="C175" s="110">
        <v>175</v>
      </c>
      <c r="D175" s="23"/>
      <c r="E175" s="175" t="s">
        <v>94</v>
      </c>
      <c r="F175" s="72"/>
      <c r="G175" s="28"/>
    </row>
    <row r="176" spans="1:7" x14ac:dyDescent="0.2">
      <c r="A176" s="28"/>
      <c r="B176" s="217" t="s">
        <v>134</v>
      </c>
      <c r="C176" s="108">
        <v>176</v>
      </c>
      <c r="D176" s="22"/>
      <c r="E176" s="128" t="s">
        <v>95</v>
      </c>
      <c r="F176" s="144"/>
      <c r="G176" s="28"/>
    </row>
    <row r="177" spans="1:7" x14ac:dyDescent="0.2">
      <c r="A177" s="28"/>
      <c r="B177" s="217" t="s">
        <v>134</v>
      </c>
      <c r="C177" s="109">
        <v>177</v>
      </c>
      <c r="D177" s="23"/>
      <c r="E177" s="129" t="s">
        <v>96</v>
      </c>
      <c r="F177" s="148"/>
      <c r="G177" s="28"/>
    </row>
    <row r="178" spans="1:7" x14ac:dyDescent="0.2">
      <c r="A178" s="28"/>
      <c r="B178" s="217" t="s">
        <v>134</v>
      </c>
      <c r="C178" s="109">
        <v>178</v>
      </c>
      <c r="D178" s="23"/>
      <c r="E178" s="129" t="s">
        <v>97</v>
      </c>
      <c r="F178" s="148"/>
      <c r="G178" s="28"/>
    </row>
    <row r="179" spans="1:7" ht="19.5" thickBot="1" x14ac:dyDescent="0.35">
      <c r="A179" s="28"/>
      <c r="B179" s="217" t="s">
        <v>134</v>
      </c>
      <c r="C179" s="110">
        <v>179</v>
      </c>
      <c r="D179" s="23"/>
      <c r="E179" s="175" t="s">
        <v>98</v>
      </c>
      <c r="F179" s="72"/>
      <c r="G179" s="28"/>
    </row>
    <row r="180" spans="1:7" x14ac:dyDescent="0.2">
      <c r="A180" s="28"/>
      <c r="B180" s="217" t="s">
        <v>134</v>
      </c>
      <c r="C180" s="108">
        <v>180</v>
      </c>
      <c r="D180" s="22"/>
      <c r="E180" s="128" t="s">
        <v>99</v>
      </c>
      <c r="F180" s="144"/>
      <c r="G180" s="28"/>
    </row>
    <row r="181" spans="1:7" x14ac:dyDescent="0.2">
      <c r="A181" s="28"/>
      <c r="B181" s="217" t="s">
        <v>134</v>
      </c>
      <c r="C181" s="109">
        <v>181</v>
      </c>
      <c r="D181" s="23"/>
      <c r="E181" s="129" t="s">
        <v>100</v>
      </c>
      <c r="F181" s="148"/>
      <c r="G181" s="28"/>
    </row>
    <row r="182" spans="1:7" x14ac:dyDescent="0.2">
      <c r="A182" s="28"/>
      <c r="B182" s="217" t="s">
        <v>134</v>
      </c>
      <c r="C182" s="109">
        <v>182</v>
      </c>
      <c r="D182" s="23"/>
      <c r="E182" s="129" t="s">
        <v>101</v>
      </c>
      <c r="F182" s="148"/>
      <c r="G182" s="28"/>
    </row>
    <row r="183" spans="1:7" ht="19.5" thickBot="1" x14ac:dyDescent="0.35">
      <c r="A183" s="28"/>
      <c r="B183" s="217" t="s">
        <v>134</v>
      </c>
      <c r="C183" s="110">
        <v>183</v>
      </c>
      <c r="D183" s="23"/>
      <c r="E183" s="175" t="s">
        <v>102</v>
      </c>
      <c r="F183" s="72"/>
      <c r="G183" s="28"/>
    </row>
    <row r="184" spans="1:7" x14ac:dyDescent="0.2">
      <c r="A184" s="28"/>
      <c r="B184" s="217" t="s">
        <v>134</v>
      </c>
      <c r="C184" s="108">
        <v>184</v>
      </c>
      <c r="D184" s="22"/>
      <c r="E184" s="128" t="s">
        <v>103</v>
      </c>
      <c r="F184" s="73"/>
      <c r="G184" s="28"/>
    </row>
    <row r="185" spans="1:7" x14ac:dyDescent="0.2">
      <c r="A185" s="28"/>
      <c r="B185" s="217" t="s">
        <v>134</v>
      </c>
      <c r="C185" s="109">
        <v>185</v>
      </c>
      <c r="D185" s="23"/>
      <c r="E185" s="129" t="s">
        <v>104</v>
      </c>
      <c r="F185" s="70"/>
      <c r="G185" s="28"/>
    </row>
    <row r="186" spans="1:7" x14ac:dyDescent="0.2">
      <c r="A186" s="28"/>
      <c r="B186" s="217" t="s">
        <v>134</v>
      </c>
      <c r="C186" s="109">
        <v>186</v>
      </c>
      <c r="D186" s="23"/>
      <c r="E186" s="129" t="s">
        <v>105</v>
      </c>
      <c r="F186" s="70"/>
      <c r="G186" s="28"/>
    </row>
    <row r="187" spans="1:7" ht="19.5" thickBot="1" x14ac:dyDescent="0.35">
      <c r="A187" s="28"/>
      <c r="B187" s="217" t="s">
        <v>134</v>
      </c>
      <c r="C187" s="110">
        <v>187</v>
      </c>
      <c r="D187" s="23"/>
      <c r="E187" s="175" t="s">
        <v>106</v>
      </c>
      <c r="F187" s="72"/>
      <c r="G187" s="28"/>
    </row>
    <row r="188" spans="1:7" x14ac:dyDescent="0.2">
      <c r="A188" s="28"/>
      <c r="B188" s="217" t="s">
        <v>134</v>
      </c>
      <c r="C188" s="108">
        <v>188</v>
      </c>
      <c r="D188" s="22"/>
      <c r="E188" s="128" t="s">
        <v>107</v>
      </c>
      <c r="F188" s="73"/>
      <c r="G188" s="28"/>
    </row>
    <row r="189" spans="1:7" x14ac:dyDescent="0.2">
      <c r="A189" s="28"/>
      <c r="B189" s="217" t="s">
        <v>134</v>
      </c>
      <c r="C189" s="109">
        <v>189</v>
      </c>
      <c r="D189" s="23"/>
      <c r="E189" s="129" t="s">
        <v>108</v>
      </c>
      <c r="F189" s="70"/>
      <c r="G189" s="28"/>
    </row>
    <row r="190" spans="1:7" x14ac:dyDescent="0.2">
      <c r="A190" s="28"/>
      <c r="B190" s="217" t="s">
        <v>134</v>
      </c>
      <c r="C190" s="109">
        <v>190</v>
      </c>
      <c r="D190" s="23"/>
      <c r="E190" s="129" t="s">
        <v>109</v>
      </c>
      <c r="F190" s="70"/>
      <c r="G190" s="28"/>
    </row>
    <row r="191" spans="1:7" ht="19.5" thickBot="1" x14ac:dyDescent="0.35">
      <c r="A191" s="28"/>
      <c r="B191" s="217" t="s">
        <v>134</v>
      </c>
      <c r="C191" s="110">
        <v>191</v>
      </c>
      <c r="D191" s="23"/>
      <c r="E191" s="175" t="s">
        <v>110</v>
      </c>
      <c r="F191" s="72"/>
      <c r="G191" s="28"/>
    </row>
    <row r="192" spans="1:7" x14ac:dyDescent="0.2">
      <c r="A192" s="28"/>
      <c r="B192" s="217" t="s">
        <v>134</v>
      </c>
      <c r="C192" s="108">
        <v>192</v>
      </c>
      <c r="D192" s="22"/>
      <c r="E192" s="128" t="s">
        <v>111</v>
      </c>
      <c r="F192" s="73"/>
      <c r="G192" s="28"/>
    </row>
    <row r="193" spans="1:7" x14ac:dyDescent="0.2">
      <c r="A193" s="28"/>
      <c r="B193" s="217" t="s">
        <v>134</v>
      </c>
      <c r="C193" s="109">
        <v>193</v>
      </c>
      <c r="D193" s="23"/>
      <c r="E193" s="129" t="s">
        <v>112</v>
      </c>
      <c r="F193" s="70"/>
      <c r="G193" s="28"/>
    </row>
    <row r="194" spans="1:7" x14ac:dyDescent="0.2">
      <c r="A194" s="28"/>
      <c r="B194" s="217" t="s">
        <v>134</v>
      </c>
      <c r="C194" s="109">
        <v>194</v>
      </c>
      <c r="D194" s="23"/>
      <c r="E194" s="129" t="s">
        <v>113</v>
      </c>
      <c r="F194" s="70"/>
      <c r="G194" s="28"/>
    </row>
    <row r="195" spans="1:7" ht="19.5" thickBot="1" x14ac:dyDescent="0.35">
      <c r="A195" s="28"/>
      <c r="B195" s="217" t="s">
        <v>134</v>
      </c>
      <c r="C195" s="110">
        <v>195</v>
      </c>
      <c r="D195" s="23"/>
      <c r="E195" s="175" t="s">
        <v>114</v>
      </c>
      <c r="F195" s="72"/>
      <c r="G195" s="28"/>
    </row>
    <row r="196" spans="1:7" x14ac:dyDescent="0.2">
      <c r="A196" s="28"/>
      <c r="B196" s="217" t="s">
        <v>134</v>
      </c>
      <c r="C196" s="108">
        <v>196</v>
      </c>
      <c r="D196" s="22"/>
      <c r="E196" s="128" t="s">
        <v>115</v>
      </c>
      <c r="F196" s="73"/>
      <c r="G196" s="28"/>
    </row>
    <row r="197" spans="1:7" x14ac:dyDescent="0.2">
      <c r="A197" s="28"/>
      <c r="B197" s="217" t="s">
        <v>134</v>
      </c>
      <c r="C197" s="109">
        <v>197</v>
      </c>
      <c r="D197" s="23"/>
      <c r="E197" s="129" t="s">
        <v>116</v>
      </c>
      <c r="F197" s="70"/>
      <c r="G197" s="28"/>
    </row>
    <row r="198" spans="1:7" x14ac:dyDescent="0.2">
      <c r="A198" s="28"/>
      <c r="B198" s="217" t="s">
        <v>134</v>
      </c>
      <c r="C198" s="109">
        <v>198</v>
      </c>
      <c r="D198" s="23"/>
      <c r="E198" s="129" t="s">
        <v>117</v>
      </c>
      <c r="F198" s="70"/>
      <c r="G198" s="28"/>
    </row>
    <row r="199" spans="1:7" ht="19.5" thickBot="1" x14ac:dyDescent="0.35">
      <c r="A199" s="28"/>
      <c r="B199" s="217" t="s">
        <v>134</v>
      </c>
      <c r="C199" s="110">
        <v>199</v>
      </c>
      <c r="D199" s="23"/>
      <c r="E199" s="175" t="s">
        <v>118</v>
      </c>
      <c r="F199" s="72"/>
      <c r="G199" s="28"/>
    </row>
    <row r="200" spans="1:7" x14ac:dyDescent="0.2">
      <c r="A200" s="28"/>
      <c r="B200" s="217" t="s">
        <v>134</v>
      </c>
      <c r="C200" s="108">
        <v>200</v>
      </c>
      <c r="D200" s="22"/>
      <c r="E200" s="128" t="s">
        <v>119</v>
      </c>
      <c r="F200" s="73"/>
      <c r="G200" s="28"/>
    </row>
    <row r="201" spans="1:7" x14ac:dyDescent="0.2">
      <c r="A201" s="28"/>
      <c r="B201" s="217" t="s">
        <v>134</v>
      </c>
      <c r="C201" s="109">
        <v>201</v>
      </c>
      <c r="D201" s="23"/>
      <c r="E201" s="129" t="s">
        <v>120</v>
      </c>
      <c r="F201" s="70"/>
      <c r="G201" s="28"/>
    </row>
    <row r="202" spans="1:7" x14ac:dyDescent="0.2">
      <c r="A202" s="28"/>
      <c r="B202" s="217" t="s">
        <v>134</v>
      </c>
      <c r="C202" s="109">
        <v>202</v>
      </c>
      <c r="D202" s="23"/>
      <c r="E202" s="129" t="s">
        <v>121</v>
      </c>
      <c r="F202" s="70"/>
      <c r="G202" s="28"/>
    </row>
    <row r="203" spans="1:7" ht="19.5" thickBot="1" x14ac:dyDescent="0.35">
      <c r="A203" s="28"/>
      <c r="B203" s="217" t="s">
        <v>134</v>
      </c>
      <c r="C203" s="110">
        <v>203</v>
      </c>
      <c r="D203" s="23"/>
      <c r="E203" s="175" t="s">
        <v>122</v>
      </c>
      <c r="F203" s="72"/>
      <c r="G203" s="28"/>
    </row>
    <row r="204" spans="1:7" x14ac:dyDescent="0.2">
      <c r="A204" s="28"/>
      <c r="B204" s="217" t="s">
        <v>134</v>
      </c>
      <c r="C204" s="108">
        <v>204</v>
      </c>
      <c r="D204" s="22"/>
      <c r="E204" s="128" t="s">
        <v>123</v>
      </c>
      <c r="F204" s="73"/>
      <c r="G204" s="28"/>
    </row>
    <row r="205" spans="1:7" x14ac:dyDescent="0.2">
      <c r="A205" s="28"/>
      <c r="B205" s="217" t="s">
        <v>134</v>
      </c>
      <c r="C205" s="109">
        <v>205</v>
      </c>
      <c r="D205" s="23"/>
      <c r="E205" s="129" t="s">
        <v>124</v>
      </c>
      <c r="F205" s="70"/>
      <c r="G205" s="28"/>
    </row>
    <row r="206" spans="1:7" x14ac:dyDescent="0.2">
      <c r="A206" s="28"/>
      <c r="B206" s="217" t="s">
        <v>134</v>
      </c>
      <c r="C206" s="109">
        <v>206</v>
      </c>
      <c r="D206" s="23"/>
      <c r="E206" s="129" t="s">
        <v>125</v>
      </c>
      <c r="F206" s="70"/>
      <c r="G206" s="28"/>
    </row>
    <row r="207" spans="1:7" ht="19.5" thickBot="1" x14ac:dyDescent="0.35">
      <c r="A207" s="28"/>
      <c r="B207" s="218" t="s">
        <v>134</v>
      </c>
      <c r="C207" s="110">
        <v>207</v>
      </c>
      <c r="D207" s="23"/>
      <c r="E207" s="175" t="s">
        <v>126</v>
      </c>
      <c r="F207" s="72"/>
      <c r="G207" s="28"/>
    </row>
    <row r="208" spans="1:7" ht="12.75" customHeight="1" x14ac:dyDescent="0.2">
      <c r="A208" s="28"/>
      <c r="B208" s="216" t="s">
        <v>134</v>
      </c>
      <c r="C208" s="108">
        <v>208</v>
      </c>
      <c r="D208" s="22"/>
      <c r="E208" s="10" t="s">
        <v>127</v>
      </c>
      <c r="F208" s="145"/>
      <c r="G208" s="28"/>
    </row>
    <row r="209" spans="1:7" x14ac:dyDescent="0.2">
      <c r="A209" s="28"/>
      <c r="B209" s="217" t="s">
        <v>134</v>
      </c>
      <c r="C209" s="109">
        <v>209</v>
      </c>
      <c r="D209" s="23"/>
      <c r="E209" s="11" t="s">
        <v>128</v>
      </c>
      <c r="F209" s="146"/>
      <c r="G209" s="28"/>
    </row>
    <row r="210" spans="1:7" x14ac:dyDescent="0.2">
      <c r="A210" s="28"/>
      <c r="B210" s="217" t="s">
        <v>134</v>
      </c>
      <c r="C210" s="109">
        <v>210</v>
      </c>
      <c r="D210" s="23"/>
      <c r="E210" s="13" t="s">
        <v>129</v>
      </c>
      <c r="F210" s="134"/>
      <c r="G210" s="28"/>
    </row>
    <row r="211" spans="1:7" x14ac:dyDescent="0.2">
      <c r="A211" s="28"/>
      <c r="B211" s="217" t="s">
        <v>134</v>
      </c>
      <c r="C211" s="109">
        <v>211</v>
      </c>
      <c r="D211" s="23"/>
      <c r="E211" s="13" t="s">
        <v>130</v>
      </c>
      <c r="F211" s="134"/>
      <c r="G211" s="28"/>
    </row>
    <row r="212" spans="1:7" x14ac:dyDescent="0.2">
      <c r="A212" s="28"/>
      <c r="B212" s="217" t="s">
        <v>134</v>
      </c>
      <c r="C212" s="109">
        <v>212</v>
      </c>
      <c r="D212" s="23"/>
      <c r="E212" s="13" t="s">
        <v>131</v>
      </c>
      <c r="F212" s="134"/>
      <c r="G212" s="28"/>
    </row>
    <row r="213" spans="1:7" ht="13.5" thickBot="1" x14ac:dyDescent="0.25">
      <c r="A213" s="28"/>
      <c r="B213" s="218" t="s">
        <v>134</v>
      </c>
      <c r="C213" s="110">
        <v>213</v>
      </c>
      <c r="D213" s="23"/>
      <c r="E213" s="12" t="s">
        <v>132</v>
      </c>
      <c r="F213" s="147"/>
      <c r="G213" s="28"/>
    </row>
    <row r="214" spans="1:7" ht="23.25" x14ac:dyDescent="0.35">
      <c r="A214" s="28"/>
      <c r="B214" s="219" t="s">
        <v>135</v>
      </c>
      <c r="C214" s="196">
        <v>214</v>
      </c>
      <c r="D214" s="197"/>
      <c r="E214" s="6" t="s">
        <v>76</v>
      </c>
      <c r="F214" s="240"/>
      <c r="G214" s="28"/>
    </row>
    <row r="215" spans="1:7" ht="18.75" x14ac:dyDescent="0.2">
      <c r="A215" s="28"/>
      <c r="B215" s="220" t="s">
        <v>135</v>
      </c>
      <c r="C215" s="198">
        <v>215</v>
      </c>
      <c r="D215" s="299">
        <f>F232+F236+F240+F244+F248+F252+F256+F260+F264</f>
        <v>0</v>
      </c>
      <c r="E215" s="164" t="s">
        <v>77</v>
      </c>
      <c r="F215" s="134"/>
      <c r="G215" s="28"/>
    </row>
    <row r="216" spans="1:7" x14ac:dyDescent="0.2">
      <c r="A216" s="28"/>
      <c r="B216" s="220" t="s">
        <v>135</v>
      </c>
      <c r="C216" s="198">
        <v>216</v>
      </c>
      <c r="D216" s="199"/>
      <c r="E216" s="200" t="s">
        <v>78</v>
      </c>
      <c r="F216" s="148"/>
      <c r="G216" s="28"/>
    </row>
    <row r="217" spans="1:7" x14ac:dyDescent="0.2">
      <c r="A217" s="28"/>
      <c r="B217" s="220" t="s">
        <v>135</v>
      </c>
      <c r="C217" s="198">
        <v>217</v>
      </c>
      <c r="D217" s="201"/>
      <c r="E217" s="7" t="s">
        <v>79</v>
      </c>
      <c r="F217" s="148"/>
      <c r="G217" s="28"/>
    </row>
    <row r="218" spans="1:7" x14ac:dyDescent="0.2">
      <c r="A218" s="28"/>
      <c r="B218" s="220" t="s">
        <v>135</v>
      </c>
      <c r="C218" s="198">
        <v>218</v>
      </c>
      <c r="D218" s="201"/>
      <c r="E218" s="7" t="s">
        <v>80</v>
      </c>
      <c r="F218" s="148"/>
      <c r="G218" s="28"/>
    </row>
    <row r="219" spans="1:7" ht="15.75" x14ac:dyDescent="0.25">
      <c r="A219" s="28"/>
      <c r="B219" s="220" t="s">
        <v>135</v>
      </c>
      <c r="C219" s="198">
        <v>219</v>
      </c>
      <c r="D219" s="201"/>
      <c r="E219" s="7" t="s">
        <v>81</v>
      </c>
      <c r="F219" s="239"/>
      <c r="G219" s="28"/>
    </row>
    <row r="220" spans="1:7" ht="15.75" x14ac:dyDescent="0.25">
      <c r="A220" s="28"/>
      <c r="B220" s="220" t="s">
        <v>135</v>
      </c>
      <c r="C220" s="198">
        <v>220</v>
      </c>
      <c r="D220" s="201"/>
      <c r="E220" s="7" t="s">
        <v>82</v>
      </c>
      <c r="F220" s="238"/>
      <c r="G220" s="28"/>
    </row>
    <row r="221" spans="1:7" x14ac:dyDescent="0.2">
      <c r="A221" s="28"/>
      <c r="B221" s="220" t="s">
        <v>135</v>
      </c>
      <c r="C221" s="198">
        <v>221</v>
      </c>
      <c r="D221" s="201"/>
      <c r="E221" s="7" t="s">
        <v>83</v>
      </c>
      <c r="F221" s="71"/>
      <c r="G221" s="28"/>
    </row>
    <row r="222" spans="1:7" ht="19.5" thickBot="1" x14ac:dyDescent="0.35">
      <c r="A222" s="28"/>
      <c r="B222" s="221" t="s">
        <v>135</v>
      </c>
      <c r="C222" s="202">
        <v>222</v>
      </c>
      <c r="D222" s="203"/>
      <c r="E222" s="8" t="s">
        <v>84</v>
      </c>
      <c r="F222" s="72"/>
      <c r="G222" s="28"/>
    </row>
    <row r="223" spans="1:7" ht="12.75" customHeight="1" x14ac:dyDescent="0.2">
      <c r="A223" s="28"/>
      <c r="B223" s="219" t="s">
        <v>135</v>
      </c>
      <c r="C223" s="196">
        <v>223</v>
      </c>
      <c r="D223" s="197"/>
      <c r="E223" s="6" t="s">
        <v>85</v>
      </c>
      <c r="F223" s="132"/>
      <c r="G223" s="28"/>
    </row>
    <row r="224" spans="1:7" x14ac:dyDescent="0.2">
      <c r="A224" s="28"/>
      <c r="B224" s="220" t="s">
        <v>135</v>
      </c>
      <c r="C224" s="198">
        <v>224</v>
      </c>
      <c r="D224" s="201"/>
      <c r="E224" s="7" t="s">
        <v>86</v>
      </c>
      <c r="F224" s="134"/>
      <c r="G224" s="28"/>
    </row>
    <row r="225" spans="1:7" x14ac:dyDescent="0.2">
      <c r="A225" s="28"/>
      <c r="B225" s="220" t="s">
        <v>135</v>
      </c>
      <c r="C225" s="198">
        <v>225</v>
      </c>
      <c r="D225" s="201"/>
      <c r="E225" s="7" t="s">
        <v>87</v>
      </c>
      <c r="F225" s="134"/>
      <c r="G225" s="28"/>
    </row>
    <row r="226" spans="1:7" x14ac:dyDescent="0.2">
      <c r="A226" s="28"/>
      <c r="B226" s="220" t="s">
        <v>135</v>
      </c>
      <c r="C226" s="198">
        <v>226</v>
      </c>
      <c r="D226" s="201"/>
      <c r="E226" s="7" t="s">
        <v>88</v>
      </c>
      <c r="F226" s="64"/>
      <c r="G226" s="28"/>
    </row>
    <row r="227" spans="1:7" x14ac:dyDescent="0.2">
      <c r="A227" s="28"/>
      <c r="B227" s="220" t="s">
        <v>135</v>
      </c>
      <c r="C227" s="198">
        <v>227</v>
      </c>
      <c r="D227" s="201"/>
      <c r="E227" s="7" t="s">
        <v>89</v>
      </c>
      <c r="F227" s="146"/>
      <c r="G227" s="28"/>
    </row>
    <row r="228" spans="1:7" ht="13.5" thickBot="1" x14ac:dyDescent="0.25">
      <c r="A228" s="28"/>
      <c r="B228" s="221" t="s">
        <v>135</v>
      </c>
      <c r="C228" s="202">
        <v>228</v>
      </c>
      <c r="D228" s="203"/>
      <c r="E228" s="8" t="s">
        <v>90</v>
      </c>
      <c r="F228" s="69"/>
      <c r="G228" s="28"/>
    </row>
    <row r="229" spans="1:7" ht="12.75" customHeight="1" x14ac:dyDescent="0.2">
      <c r="A229" s="28"/>
      <c r="B229" s="219" t="s">
        <v>135</v>
      </c>
      <c r="C229" s="196">
        <v>229</v>
      </c>
      <c r="D229" s="197"/>
      <c r="E229" s="204" t="s">
        <v>91</v>
      </c>
      <c r="F229" s="144"/>
      <c r="G229" s="28"/>
    </row>
    <row r="230" spans="1:7" x14ac:dyDescent="0.2">
      <c r="A230" s="28"/>
      <c r="B230" s="220" t="s">
        <v>135</v>
      </c>
      <c r="C230" s="198">
        <v>230</v>
      </c>
      <c r="D230" s="201"/>
      <c r="E230" s="205" t="s">
        <v>92</v>
      </c>
      <c r="F230" s="148"/>
      <c r="G230" s="28"/>
    </row>
    <row r="231" spans="1:7" x14ac:dyDescent="0.2">
      <c r="A231" s="28"/>
      <c r="B231" s="220" t="s">
        <v>135</v>
      </c>
      <c r="C231" s="198">
        <v>231</v>
      </c>
      <c r="D231" s="201"/>
      <c r="E231" s="205" t="s">
        <v>93</v>
      </c>
      <c r="F231" s="148"/>
      <c r="G231" s="28"/>
    </row>
    <row r="232" spans="1:7" ht="19.5" thickBot="1" x14ac:dyDescent="0.35">
      <c r="A232" s="28"/>
      <c r="B232" s="220" t="s">
        <v>135</v>
      </c>
      <c r="C232" s="202">
        <v>232</v>
      </c>
      <c r="D232" s="201"/>
      <c r="E232" s="206" t="s">
        <v>94</v>
      </c>
      <c r="F232" s="72"/>
      <c r="G232" s="28"/>
    </row>
    <row r="233" spans="1:7" x14ac:dyDescent="0.2">
      <c r="A233" s="28"/>
      <c r="B233" s="220" t="s">
        <v>135</v>
      </c>
      <c r="C233" s="196">
        <v>233</v>
      </c>
      <c r="D233" s="197"/>
      <c r="E233" s="204" t="s">
        <v>95</v>
      </c>
      <c r="F233" s="144"/>
      <c r="G233" s="28"/>
    </row>
    <row r="234" spans="1:7" x14ac:dyDescent="0.2">
      <c r="A234" s="28"/>
      <c r="B234" s="220" t="s">
        <v>135</v>
      </c>
      <c r="C234" s="198">
        <v>234</v>
      </c>
      <c r="D234" s="201"/>
      <c r="E234" s="205" t="s">
        <v>96</v>
      </c>
      <c r="F234" s="148"/>
      <c r="G234" s="28"/>
    </row>
    <row r="235" spans="1:7" x14ac:dyDescent="0.2">
      <c r="A235" s="28"/>
      <c r="B235" s="220" t="s">
        <v>135</v>
      </c>
      <c r="C235" s="198">
        <v>235</v>
      </c>
      <c r="D235" s="201"/>
      <c r="E235" s="205" t="s">
        <v>97</v>
      </c>
      <c r="F235" s="148"/>
      <c r="G235" s="28"/>
    </row>
    <row r="236" spans="1:7" ht="19.5" thickBot="1" x14ac:dyDescent="0.35">
      <c r="A236" s="28"/>
      <c r="B236" s="220" t="s">
        <v>135</v>
      </c>
      <c r="C236" s="202">
        <v>236</v>
      </c>
      <c r="D236" s="201"/>
      <c r="E236" s="206" t="s">
        <v>98</v>
      </c>
      <c r="F236" s="72"/>
      <c r="G236" s="28"/>
    </row>
    <row r="237" spans="1:7" x14ac:dyDescent="0.2">
      <c r="A237" s="28"/>
      <c r="B237" s="220" t="s">
        <v>135</v>
      </c>
      <c r="C237" s="196">
        <v>237</v>
      </c>
      <c r="D237" s="197"/>
      <c r="E237" s="204" t="s">
        <v>99</v>
      </c>
      <c r="F237" s="73"/>
      <c r="G237" s="28"/>
    </row>
    <row r="238" spans="1:7" x14ac:dyDescent="0.2">
      <c r="A238" s="28"/>
      <c r="B238" s="220" t="s">
        <v>135</v>
      </c>
      <c r="C238" s="198">
        <v>238</v>
      </c>
      <c r="D238" s="201"/>
      <c r="E238" s="205" t="s">
        <v>100</v>
      </c>
      <c r="F238" s="70"/>
      <c r="G238" s="28"/>
    </row>
    <row r="239" spans="1:7" x14ac:dyDescent="0.2">
      <c r="A239" s="28"/>
      <c r="B239" s="220" t="s">
        <v>135</v>
      </c>
      <c r="C239" s="198">
        <v>239</v>
      </c>
      <c r="D239" s="201"/>
      <c r="E239" s="205" t="s">
        <v>101</v>
      </c>
      <c r="F239" s="70"/>
      <c r="G239" s="28"/>
    </row>
    <row r="240" spans="1:7" ht="19.5" thickBot="1" x14ac:dyDescent="0.35">
      <c r="A240" s="28"/>
      <c r="B240" s="220" t="s">
        <v>135</v>
      </c>
      <c r="C240" s="202">
        <v>240</v>
      </c>
      <c r="D240" s="201"/>
      <c r="E240" s="206" t="s">
        <v>102</v>
      </c>
      <c r="F240" s="72"/>
      <c r="G240" s="28"/>
    </row>
    <row r="241" spans="1:7" x14ac:dyDescent="0.2">
      <c r="A241" s="28"/>
      <c r="B241" s="220" t="s">
        <v>135</v>
      </c>
      <c r="C241" s="196">
        <v>241</v>
      </c>
      <c r="D241" s="197"/>
      <c r="E241" s="204" t="s">
        <v>103</v>
      </c>
      <c r="F241" s="73"/>
      <c r="G241" s="28"/>
    </row>
    <row r="242" spans="1:7" x14ac:dyDescent="0.2">
      <c r="A242" s="28"/>
      <c r="B242" s="220" t="s">
        <v>135</v>
      </c>
      <c r="C242" s="198">
        <v>242</v>
      </c>
      <c r="D242" s="201"/>
      <c r="E242" s="205" t="s">
        <v>104</v>
      </c>
      <c r="F242" s="70"/>
      <c r="G242" s="28"/>
    </row>
    <row r="243" spans="1:7" x14ac:dyDescent="0.2">
      <c r="A243" s="28"/>
      <c r="B243" s="220" t="s">
        <v>135</v>
      </c>
      <c r="C243" s="198">
        <v>243</v>
      </c>
      <c r="D243" s="201"/>
      <c r="E243" s="205" t="s">
        <v>105</v>
      </c>
      <c r="F243" s="70"/>
      <c r="G243" s="28"/>
    </row>
    <row r="244" spans="1:7" ht="19.5" thickBot="1" x14ac:dyDescent="0.35">
      <c r="A244" s="28"/>
      <c r="B244" s="220" t="s">
        <v>135</v>
      </c>
      <c r="C244" s="202">
        <v>244</v>
      </c>
      <c r="D244" s="201"/>
      <c r="E244" s="206" t="s">
        <v>106</v>
      </c>
      <c r="F244" s="72"/>
      <c r="G244" s="28"/>
    </row>
    <row r="245" spans="1:7" x14ac:dyDescent="0.2">
      <c r="A245" s="28"/>
      <c r="B245" s="220" t="s">
        <v>135</v>
      </c>
      <c r="C245" s="196">
        <v>245</v>
      </c>
      <c r="D245" s="197"/>
      <c r="E245" s="204" t="s">
        <v>107</v>
      </c>
      <c r="F245" s="73"/>
      <c r="G245" s="28"/>
    </row>
    <row r="246" spans="1:7" x14ac:dyDescent="0.2">
      <c r="A246" s="28"/>
      <c r="B246" s="220" t="s">
        <v>135</v>
      </c>
      <c r="C246" s="198">
        <v>246</v>
      </c>
      <c r="D246" s="201"/>
      <c r="E246" s="205" t="s">
        <v>108</v>
      </c>
      <c r="F246" s="70"/>
      <c r="G246" s="28"/>
    </row>
    <row r="247" spans="1:7" x14ac:dyDescent="0.2">
      <c r="A247" s="28"/>
      <c r="B247" s="220" t="s">
        <v>135</v>
      </c>
      <c r="C247" s="198">
        <v>247</v>
      </c>
      <c r="D247" s="201"/>
      <c r="E247" s="205" t="s">
        <v>109</v>
      </c>
      <c r="F247" s="70"/>
      <c r="G247" s="28"/>
    </row>
    <row r="248" spans="1:7" ht="19.5" thickBot="1" x14ac:dyDescent="0.35">
      <c r="A248" s="28"/>
      <c r="B248" s="220" t="s">
        <v>135</v>
      </c>
      <c r="C248" s="202">
        <v>248</v>
      </c>
      <c r="D248" s="201"/>
      <c r="E248" s="206" t="s">
        <v>110</v>
      </c>
      <c r="F248" s="72"/>
      <c r="G248" s="28"/>
    </row>
    <row r="249" spans="1:7" x14ac:dyDescent="0.2">
      <c r="A249" s="28"/>
      <c r="B249" s="220" t="s">
        <v>135</v>
      </c>
      <c r="C249" s="196">
        <v>249</v>
      </c>
      <c r="D249" s="197"/>
      <c r="E249" s="204" t="s">
        <v>111</v>
      </c>
      <c r="F249" s="73"/>
      <c r="G249" s="28"/>
    </row>
    <row r="250" spans="1:7" x14ac:dyDescent="0.2">
      <c r="A250" s="28"/>
      <c r="B250" s="220" t="s">
        <v>135</v>
      </c>
      <c r="C250" s="198">
        <v>250</v>
      </c>
      <c r="D250" s="201"/>
      <c r="E250" s="205" t="s">
        <v>112</v>
      </c>
      <c r="F250" s="70"/>
      <c r="G250" s="28"/>
    </row>
    <row r="251" spans="1:7" x14ac:dyDescent="0.2">
      <c r="A251" s="28"/>
      <c r="B251" s="220" t="s">
        <v>135</v>
      </c>
      <c r="C251" s="198">
        <v>251</v>
      </c>
      <c r="D251" s="201"/>
      <c r="E251" s="205" t="s">
        <v>113</v>
      </c>
      <c r="F251" s="70"/>
      <c r="G251" s="28"/>
    </row>
    <row r="252" spans="1:7" ht="19.5" thickBot="1" x14ac:dyDescent="0.35">
      <c r="A252" s="28"/>
      <c r="B252" s="220" t="s">
        <v>135</v>
      </c>
      <c r="C252" s="202">
        <v>252</v>
      </c>
      <c r="D252" s="201"/>
      <c r="E252" s="206" t="s">
        <v>114</v>
      </c>
      <c r="F252" s="72"/>
      <c r="G252" s="28"/>
    </row>
    <row r="253" spans="1:7" x14ac:dyDescent="0.2">
      <c r="A253" s="28"/>
      <c r="B253" s="220" t="s">
        <v>135</v>
      </c>
      <c r="C253" s="196">
        <v>253</v>
      </c>
      <c r="D253" s="197"/>
      <c r="E253" s="204" t="s">
        <v>115</v>
      </c>
      <c r="F253" s="73"/>
      <c r="G253" s="28"/>
    </row>
    <row r="254" spans="1:7" x14ac:dyDescent="0.2">
      <c r="A254" s="28"/>
      <c r="B254" s="220" t="s">
        <v>135</v>
      </c>
      <c r="C254" s="198">
        <v>254</v>
      </c>
      <c r="D254" s="201"/>
      <c r="E254" s="205" t="s">
        <v>116</v>
      </c>
      <c r="F254" s="70"/>
      <c r="G254" s="28"/>
    </row>
    <row r="255" spans="1:7" x14ac:dyDescent="0.2">
      <c r="A255" s="28"/>
      <c r="B255" s="220" t="s">
        <v>135</v>
      </c>
      <c r="C255" s="198">
        <v>255</v>
      </c>
      <c r="D255" s="201"/>
      <c r="E255" s="205" t="s">
        <v>117</v>
      </c>
      <c r="F255" s="70"/>
      <c r="G255" s="28"/>
    </row>
    <row r="256" spans="1:7" ht="19.5" thickBot="1" x14ac:dyDescent="0.35">
      <c r="A256" s="28"/>
      <c r="B256" s="220" t="s">
        <v>135</v>
      </c>
      <c r="C256" s="202">
        <v>256</v>
      </c>
      <c r="D256" s="201"/>
      <c r="E256" s="206" t="s">
        <v>118</v>
      </c>
      <c r="F256" s="72"/>
      <c r="G256" s="28"/>
    </row>
    <row r="257" spans="1:7" x14ac:dyDescent="0.2">
      <c r="A257" s="28"/>
      <c r="B257" s="220" t="s">
        <v>135</v>
      </c>
      <c r="C257" s="196">
        <v>257</v>
      </c>
      <c r="D257" s="197"/>
      <c r="E257" s="204" t="s">
        <v>119</v>
      </c>
      <c r="F257" s="73"/>
      <c r="G257" s="28"/>
    </row>
    <row r="258" spans="1:7" x14ac:dyDescent="0.2">
      <c r="A258" s="28"/>
      <c r="B258" s="220" t="s">
        <v>135</v>
      </c>
      <c r="C258" s="198">
        <v>258</v>
      </c>
      <c r="D258" s="201"/>
      <c r="E258" s="205" t="s">
        <v>120</v>
      </c>
      <c r="F258" s="70"/>
      <c r="G258" s="28"/>
    </row>
    <row r="259" spans="1:7" x14ac:dyDescent="0.2">
      <c r="A259" s="28"/>
      <c r="B259" s="220" t="s">
        <v>135</v>
      </c>
      <c r="C259" s="198">
        <v>259</v>
      </c>
      <c r="D259" s="201"/>
      <c r="E259" s="205" t="s">
        <v>121</v>
      </c>
      <c r="F259" s="70"/>
      <c r="G259" s="28"/>
    </row>
    <row r="260" spans="1:7" ht="19.5" thickBot="1" x14ac:dyDescent="0.35">
      <c r="A260" s="28"/>
      <c r="B260" s="220" t="s">
        <v>135</v>
      </c>
      <c r="C260" s="202">
        <v>260</v>
      </c>
      <c r="D260" s="201"/>
      <c r="E260" s="206" t="s">
        <v>122</v>
      </c>
      <c r="F260" s="72"/>
      <c r="G260" s="28"/>
    </row>
    <row r="261" spans="1:7" x14ac:dyDescent="0.2">
      <c r="A261" s="28"/>
      <c r="B261" s="220" t="s">
        <v>135</v>
      </c>
      <c r="C261" s="196">
        <v>261</v>
      </c>
      <c r="D261" s="197"/>
      <c r="E261" s="204" t="s">
        <v>123</v>
      </c>
      <c r="F261" s="73"/>
      <c r="G261" s="28"/>
    </row>
    <row r="262" spans="1:7" x14ac:dyDescent="0.2">
      <c r="A262" s="28"/>
      <c r="B262" s="220" t="s">
        <v>135</v>
      </c>
      <c r="C262" s="198">
        <v>262</v>
      </c>
      <c r="D262" s="201"/>
      <c r="E262" s="205" t="s">
        <v>124</v>
      </c>
      <c r="F262" s="70"/>
      <c r="G262" s="28"/>
    </row>
    <row r="263" spans="1:7" x14ac:dyDescent="0.2">
      <c r="A263" s="28"/>
      <c r="B263" s="220" t="s">
        <v>135</v>
      </c>
      <c r="C263" s="198">
        <v>263</v>
      </c>
      <c r="D263" s="201"/>
      <c r="E263" s="205" t="s">
        <v>125</v>
      </c>
      <c r="F263" s="70"/>
      <c r="G263" s="28"/>
    </row>
    <row r="264" spans="1:7" ht="19.5" thickBot="1" x14ac:dyDescent="0.35">
      <c r="A264" s="28"/>
      <c r="B264" s="221" t="s">
        <v>135</v>
      </c>
      <c r="C264" s="202">
        <v>264</v>
      </c>
      <c r="D264" s="201"/>
      <c r="E264" s="206" t="s">
        <v>126</v>
      </c>
      <c r="F264" s="72"/>
      <c r="G264" s="28"/>
    </row>
    <row r="265" spans="1:7" ht="12.75" customHeight="1" x14ac:dyDescent="0.2">
      <c r="A265" s="28"/>
      <c r="B265" s="219" t="s">
        <v>135</v>
      </c>
      <c r="C265" s="196">
        <v>265</v>
      </c>
      <c r="D265" s="197"/>
      <c r="E265" s="6" t="s">
        <v>127</v>
      </c>
      <c r="F265" s="145"/>
      <c r="G265" s="28"/>
    </row>
    <row r="266" spans="1:7" x14ac:dyDescent="0.2">
      <c r="A266" s="28"/>
      <c r="B266" s="220" t="s">
        <v>135</v>
      </c>
      <c r="C266" s="198">
        <v>266</v>
      </c>
      <c r="D266" s="201"/>
      <c r="E266" s="7" t="s">
        <v>128</v>
      </c>
      <c r="F266" s="146"/>
      <c r="G266" s="28"/>
    </row>
    <row r="267" spans="1:7" x14ac:dyDescent="0.2">
      <c r="A267" s="28"/>
      <c r="B267" s="220" t="s">
        <v>135</v>
      </c>
      <c r="C267" s="198">
        <v>267</v>
      </c>
      <c r="D267" s="201"/>
      <c r="E267" s="207" t="s">
        <v>129</v>
      </c>
      <c r="F267" s="134"/>
      <c r="G267" s="28"/>
    </row>
    <row r="268" spans="1:7" x14ac:dyDescent="0.2">
      <c r="A268" s="28"/>
      <c r="B268" s="220" t="s">
        <v>135</v>
      </c>
      <c r="C268" s="198">
        <v>268</v>
      </c>
      <c r="D268" s="201"/>
      <c r="E268" s="207" t="s">
        <v>130</v>
      </c>
      <c r="F268" s="134"/>
      <c r="G268" s="28"/>
    </row>
    <row r="269" spans="1:7" x14ac:dyDescent="0.2">
      <c r="A269" s="28"/>
      <c r="B269" s="220" t="s">
        <v>135</v>
      </c>
      <c r="C269" s="198">
        <v>269</v>
      </c>
      <c r="D269" s="201"/>
      <c r="E269" s="207" t="s">
        <v>131</v>
      </c>
      <c r="F269" s="134"/>
      <c r="G269" s="28"/>
    </row>
    <row r="270" spans="1:7" ht="13.5" thickBot="1" x14ac:dyDescent="0.25">
      <c r="A270" s="28"/>
      <c r="B270" s="221" t="s">
        <v>135</v>
      </c>
      <c r="C270" s="202">
        <v>270</v>
      </c>
      <c r="D270" s="201"/>
      <c r="E270" s="8" t="s">
        <v>132</v>
      </c>
      <c r="F270" s="147"/>
      <c r="G270" s="28"/>
    </row>
    <row r="271" spans="1:7" ht="23.25" x14ac:dyDescent="0.35">
      <c r="A271" s="28"/>
      <c r="B271" s="216" t="s">
        <v>136</v>
      </c>
      <c r="C271" s="108">
        <v>271</v>
      </c>
      <c r="D271" s="22"/>
      <c r="E271" s="10" t="s">
        <v>76</v>
      </c>
      <c r="F271" s="240"/>
      <c r="G271" s="28"/>
    </row>
    <row r="272" spans="1:7" ht="18.75" x14ac:dyDescent="0.2">
      <c r="A272" s="28"/>
      <c r="B272" s="217" t="s">
        <v>136</v>
      </c>
      <c r="C272" s="109">
        <v>272</v>
      </c>
      <c r="D272" s="298">
        <f>F289+F293+F297+F301+F305+F309+F313+F317+F321</f>
        <v>0</v>
      </c>
      <c r="E272" s="165" t="s">
        <v>77</v>
      </c>
      <c r="F272" s="134"/>
      <c r="G272" s="28"/>
    </row>
    <row r="273" spans="1:7" x14ac:dyDescent="0.2">
      <c r="A273" s="28"/>
      <c r="B273" s="217" t="s">
        <v>136</v>
      </c>
      <c r="C273" s="109">
        <v>273</v>
      </c>
      <c r="D273" s="131"/>
      <c r="E273" s="26" t="s">
        <v>78</v>
      </c>
      <c r="F273" s="148"/>
      <c r="G273" s="28"/>
    </row>
    <row r="274" spans="1:7" x14ac:dyDescent="0.2">
      <c r="A274" s="28"/>
      <c r="B274" s="217" t="s">
        <v>136</v>
      </c>
      <c r="C274" s="109">
        <v>274</v>
      </c>
      <c r="D274" s="23"/>
      <c r="E274" s="11" t="s">
        <v>79</v>
      </c>
      <c r="F274" s="148"/>
      <c r="G274" s="28"/>
    </row>
    <row r="275" spans="1:7" x14ac:dyDescent="0.2">
      <c r="A275" s="28"/>
      <c r="B275" s="217" t="s">
        <v>136</v>
      </c>
      <c r="C275" s="109">
        <v>275</v>
      </c>
      <c r="D275" s="23"/>
      <c r="E275" s="11" t="s">
        <v>80</v>
      </c>
      <c r="F275" s="148"/>
      <c r="G275" s="28"/>
    </row>
    <row r="276" spans="1:7" ht="15.75" x14ac:dyDescent="0.25">
      <c r="A276" s="28"/>
      <c r="B276" s="217" t="s">
        <v>136</v>
      </c>
      <c r="C276" s="109">
        <v>276</v>
      </c>
      <c r="D276" s="23"/>
      <c r="E276" s="11" t="s">
        <v>81</v>
      </c>
      <c r="F276" s="239"/>
      <c r="G276" s="28"/>
    </row>
    <row r="277" spans="1:7" ht="15.75" x14ac:dyDescent="0.25">
      <c r="A277" s="28"/>
      <c r="B277" s="217" t="s">
        <v>136</v>
      </c>
      <c r="C277" s="109">
        <v>277</v>
      </c>
      <c r="D277" s="23"/>
      <c r="E277" s="11" t="s">
        <v>82</v>
      </c>
      <c r="F277" s="238"/>
      <c r="G277" s="28"/>
    </row>
    <row r="278" spans="1:7" x14ac:dyDescent="0.2">
      <c r="A278" s="28"/>
      <c r="B278" s="217" t="s">
        <v>136</v>
      </c>
      <c r="C278" s="109">
        <v>278</v>
      </c>
      <c r="D278" s="23"/>
      <c r="E278" s="11" t="s">
        <v>83</v>
      </c>
      <c r="F278" s="71"/>
      <c r="G278" s="28"/>
    </row>
    <row r="279" spans="1:7" ht="19.5" thickBot="1" x14ac:dyDescent="0.35">
      <c r="A279" s="28"/>
      <c r="B279" s="218" t="s">
        <v>136</v>
      </c>
      <c r="C279" s="110">
        <v>279</v>
      </c>
      <c r="D279" s="24"/>
      <c r="E279" s="12" t="s">
        <v>84</v>
      </c>
      <c r="F279" s="72"/>
      <c r="G279" s="28"/>
    </row>
    <row r="280" spans="1:7" ht="12.75" customHeight="1" x14ac:dyDescent="0.2">
      <c r="A280" s="28"/>
      <c r="B280" s="216" t="s">
        <v>136</v>
      </c>
      <c r="C280" s="108">
        <v>280</v>
      </c>
      <c r="D280" s="22"/>
      <c r="E280" s="10" t="s">
        <v>85</v>
      </c>
      <c r="F280" s="132"/>
      <c r="G280" s="28"/>
    </row>
    <row r="281" spans="1:7" x14ac:dyDescent="0.2">
      <c r="A281" s="28"/>
      <c r="B281" s="217" t="s">
        <v>136</v>
      </c>
      <c r="C281" s="109">
        <v>281</v>
      </c>
      <c r="D281" s="23"/>
      <c r="E281" s="11" t="s">
        <v>86</v>
      </c>
      <c r="F281" s="134"/>
      <c r="G281" s="28"/>
    </row>
    <row r="282" spans="1:7" x14ac:dyDescent="0.2">
      <c r="A282" s="28"/>
      <c r="B282" s="217" t="s">
        <v>136</v>
      </c>
      <c r="C282" s="109">
        <v>282</v>
      </c>
      <c r="D282" s="23"/>
      <c r="E282" s="11" t="s">
        <v>87</v>
      </c>
      <c r="F282" s="134"/>
      <c r="G282" s="28"/>
    </row>
    <row r="283" spans="1:7" x14ac:dyDescent="0.2">
      <c r="A283" s="28"/>
      <c r="B283" s="217" t="s">
        <v>136</v>
      </c>
      <c r="C283" s="109">
        <v>283</v>
      </c>
      <c r="D283" s="23"/>
      <c r="E283" s="11" t="s">
        <v>88</v>
      </c>
      <c r="F283" s="64"/>
      <c r="G283" s="28"/>
    </row>
    <row r="284" spans="1:7" x14ac:dyDescent="0.2">
      <c r="A284" s="28"/>
      <c r="B284" s="217" t="s">
        <v>136</v>
      </c>
      <c r="C284" s="109">
        <v>284</v>
      </c>
      <c r="D284" s="23"/>
      <c r="E284" s="11" t="s">
        <v>89</v>
      </c>
      <c r="F284" s="146"/>
      <c r="G284" s="28"/>
    </row>
    <row r="285" spans="1:7" ht="13.5" thickBot="1" x14ac:dyDescent="0.25">
      <c r="A285" s="28"/>
      <c r="B285" s="218" t="s">
        <v>136</v>
      </c>
      <c r="C285" s="110">
        <v>285</v>
      </c>
      <c r="D285" s="24"/>
      <c r="E285" s="12" t="s">
        <v>90</v>
      </c>
      <c r="F285" s="237"/>
      <c r="G285" s="28"/>
    </row>
    <row r="286" spans="1:7" ht="12.75" customHeight="1" x14ac:dyDescent="0.2">
      <c r="A286" s="28"/>
      <c r="B286" s="216" t="s">
        <v>136</v>
      </c>
      <c r="C286" s="108">
        <v>286</v>
      </c>
      <c r="D286" s="22"/>
      <c r="E286" s="128" t="s">
        <v>91</v>
      </c>
      <c r="F286" s="144"/>
      <c r="G286" s="28"/>
    </row>
    <row r="287" spans="1:7" x14ac:dyDescent="0.2">
      <c r="A287" s="28"/>
      <c r="B287" s="217" t="s">
        <v>136</v>
      </c>
      <c r="C287" s="109">
        <v>287</v>
      </c>
      <c r="D287" s="23"/>
      <c r="E287" s="129" t="s">
        <v>92</v>
      </c>
      <c r="F287" s="148"/>
      <c r="G287" s="28"/>
    </row>
    <row r="288" spans="1:7" x14ac:dyDescent="0.2">
      <c r="A288" s="28"/>
      <c r="B288" s="217" t="s">
        <v>136</v>
      </c>
      <c r="C288" s="109">
        <v>288</v>
      </c>
      <c r="D288" s="23"/>
      <c r="E288" s="129" t="s">
        <v>93</v>
      </c>
      <c r="F288" s="148"/>
      <c r="G288" s="28"/>
    </row>
    <row r="289" spans="1:7" ht="19.5" thickBot="1" x14ac:dyDescent="0.35">
      <c r="A289" s="28"/>
      <c r="B289" s="217" t="s">
        <v>136</v>
      </c>
      <c r="C289" s="110">
        <v>289</v>
      </c>
      <c r="D289" s="23"/>
      <c r="E289" s="175" t="s">
        <v>94</v>
      </c>
      <c r="F289" s="72"/>
      <c r="G289" s="28"/>
    </row>
    <row r="290" spans="1:7" x14ac:dyDescent="0.2">
      <c r="A290" s="28"/>
      <c r="B290" s="217" t="s">
        <v>136</v>
      </c>
      <c r="C290" s="108">
        <v>290</v>
      </c>
      <c r="D290" s="22"/>
      <c r="E290" s="128" t="s">
        <v>95</v>
      </c>
      <c r="F290" s="144"/>
      <c r="G290" s="28"/>
    </row>
    <row r="291" spans="1:7" x14ac:dyDescent="0.2">
      <c r="A291" s="28"/>
      <c r="B291" s="217" t="s">
        <v>136</v>
      </c>
      <c r="C291" s="109">
        <v>291</v>
      </c>
      <c r="D291" s="23"/>
      <c r="E291" s="129" t="s">
        <v>96</v>
      </c>
      <c r="F291" s="148"/>
      <c r="G291" s="28"/>
    </row>
    <row r="292" spans="1:7" x14ac:dyDescent="0.2">
      <c r="A292" s="28"/>
      <c r="B292" s="217" t="s">
        <v>136</v>
      </c>
      <c r="C292" s="109">
        <v>292</v>
      </c>
      <c r="D292" s="23"/>
      <c r="E292" s="129" t="s">
        <v>97</v>
      </c>
      <c r="F292" s="148"/>
      <c r="G292" s="28"/>
    </row>
    <row r="293" spans="1:7" ht="19.5" thickBot="1" x14ac:dyDescent="0.35">
      <c r="A293" s="28"/>
      <c r="B293" s="217" t="s">
        <v>136</v>
      </c>
      <c r="C293" s="110">
        <v>293</v>
      </c>
      <c r="D293" s="23"/>
      <c r="E293" s="175" t="s">
        <v>98</v>
      </c>
      <c r="F293" s="72"/>
      <c r="G293" s="28"/>
    </row>
    <row r="294" spans="1:7" x14ac:dyDescent="0.2">
      <c r="A294" s="28"/>
      <c r="B294" s="217" t="s">
        <v>136</v>
      </c>
      <c r="C294" s="108">
        <v>294</v>
      </c>
      <c r="D294" s="22"/>
      <c r="E294" s="128" t="s">
        <v>99</v>
      </c>
      <c r="F294" s="73"/>
      <c r="G294" s="28"/>
    </row>
    <row r="295" spans="1:7" x14ac:dyDescent="0.2">
      <c r="A295" s="28"/>
      <c r="B295" s="217" t="s">
        <v>136</v>
      </c>
      <c r="C295" s="109">
        <v>295</v>
      </c>
      <c r="D295" s="23"/>
      <c r="E295" s="129" t="s">
        <v>100</v>
      </c>
      <c r="F295" s="70"/>
      <c r="G295" s="28"/>
    </row>
    <row r="296" spans="1:7" x14ac:dyDescent="0.2">
      <c r="A296" s="28"/>
      <c r="B296" s="217" t="s">
        <v>136</v>
      </c>
      <c r="C296" s="109">
        <v>296</v>
      </c>
      <c r="D296" s="23"/>
      <c r="E296" s="129" t="s">
        <v>101</v>
      </c>
      <c r="F296" s="70"/>
      <c r="G296" s="28"/>
    </row>
    <row r="297" spans="1:7" ht="19.5" thickBot="1" x14ac:dyDescent="0.35">
      <c r="A297" s="28"/>
      <c r="B297" s="217" t="s">
        <v>136</v>
      </c>
      <c r="C297" s="110">
        <v>297</v>
      </c>
      <c r="D297" s="23"/>
      <c r="E297" s="175" t="s">
        <v>102</v>
      </c>
      <c r="F297" s="72"/>
      <c r="G297" s="28"/>
    </row>
    <row r="298" spans="1:7" x14ac:dyDescent="0.2">
      <c r="A298" s="28"/>
      <c r="B298" s="217" t="s">
        <v>136</v>
      </c>
      <c r="C298" s="108">
        <v>298</v>
      </c>
      <c r="D298" s="22"/>
      <c r="E298" s="128" t="s">
        <v>103</v>
      </c>
      <c r="F298" s="73"/>
      <c r="G298" s="28"/>
    </row>
    <row r="299" spans="1:7" x14ac:dyDescent="0.2">
      <c r="A299" s="28"/>
      <c r="B299" s="217" t="s">
        <v>136</v>
      </c>
      <c r="C299" s="109">
        <v>299</v>
      </c>
      <c r="D299" s="23"/>
      <c r="E299" s="129" t="s">
        <v>104</v>
      </c>
      <c r="F299" s="70"/>
      <c r="G299" s="28"/>
    </row>
    <row r="300" spans="1:7" x14ac:dyDescent="0.2">
      <c r="A300" s="28"/>
      <c r="B300" s="217" t="s">
        <v>136</v>
      </c>
      <c r="C300" s="109">
        <v>300</v>
      </c>
      <c r="D300" s="23"/>
      <c r="E300" s="129" t="s">
        <v>105</v>
      </c>
      <c r="F300" s="70"/>
      <c r="G300" s="28"/>
    </row>
    <row r="301" spans="1:7" ht="19.5" thickBot="1" x14ac:dyDescent="0.35">
      <c r="A301" s="28"/>
      <c r="B301" s="217" t="s">
        <v>136</v>
      </c>
      <c r="C301" s="110">
        <v>301</v>
      </c>
      <c r="D301" s="23"/>
      <c r="E301" s="175" t="s">
        <v>106</v>
      </c>
      <c r="F301" s="72"/>
      <c r="G301" s="28"/>
    </row>
    <row r="302" spans="1:7" x14ac:dyDescent="0.2">
      <c r="A302" s="28"/>
      <c r="B302" s="217" t="s">
        <v>136</v>
      </c>
      <c r="C302" s="108">
        <v>302</v>
      </c>
      <c r="D302" s="22"/>
      <c r="E302" s="128" t="s">
        <v>107</v>
      </c>
      <c r="F302" s="73"/>
      <c r="G302" s="28"/>
    </row>
    <row r="303" spans="1:7" x14ac:dyDescent="0.2">
      <c r="A303" s="28"/>
      <c r="B303" s="217" t="s">
        <v>136</v>
      </c>
      <c r="C303" s="109">
        <v>303</v>
      </c>
      <c r="D303" s="23"/>
      <c r="E303" s="129" t="s">
        <v>108</v>
      </c>
      <c r="F303" s="70"/>
      <c r="G303" s="28"/>
    </row>
    <row r="304" spans="1:7" x14ac:dyDescent="0.2">
      <c r="A304" s="28"/>
      <c r="B304" s="217" t="s">
        <v>136</v>
      </c>
      <c r="C304" s="109">
        <v>304</v>
      </c>
      <c r="D304" s="23"/>
      <c r="E304" s="129" t="s">
        <v>109</v>
      </c>
      <c r="F304" s="70"/>
      <c r="G304" s="28"/>
    </row>
    <row r="305" spans="1:7" ht="19.5" thickBot="1" x14ac:dyDescent="0.35">
      <c r="A305" s="28"/>
      <c r="B305" s="217" t="s">
        <v>136</v>
      </c>
      <c r="C305" s="110">
        <v>305</v>
      </c>
      <c r="D305" s="23"/>
      <c r="E305" s="175" t="s">
        <v>110</v>
      </c>
      <c r="F305" s="72"/>
      <c r="G305" s="28"/>
    </row>
    <row r="306" spans="1:7" x14ac:dyDescent="0.2">
      <c r="A306" s="28"/>
      <c r="B306" s="217" t="s">
        <v>136</v>
      </c>
      <c r="C306" s="108">
        <v>306</v>
      </c>
      <c r="D306" s="22"/>
      <c r="E306" s="128" t="s">
        <v>111</v>
      </c>
      <c r="F306" s="73"/>
      <c r="G306" s="28"/>
    </row>
    <row r="307" spans="1:7" x14ac:dyDescent="0.2">
      <c r="A307" s="28"/>
      <c r="B307" s="217" t="s">
        <v>136</v>
      </c>
      <c r="C307" s="109">
        <v>307</v>
      </c>
      <c r="D307" s="23"/>
      <c r="E307" s="129" t="s">
        <v>112</v>
      </c>
      <c r="F307" s="70"/>
      <c r="G307" s="28"/>
    </row>
    <row r="308" spans="1:7" x14ac:dyDescent="0.2">
      <c r="A308" s="28"/>
      <c r="B308" s="217" t="s">
        <v>136</v>
      </c>
      <c r="C308" s="109">
        <v>308</v>
      </c>
      <c r="D308" s="23"/>
      <c r="E308" s="129" t="s">
        <v>113</v>
      </c>
      <c r="F308" s="70"/>
      <c r="G308" s="28"/>
    </row>
    <row r="309" spans="1:7" ht="19.5" thickBot="1" x14ac:dyDescent="0.35">
      <c r="A309" s="28"/>
      <c r="B309" s="217" t="s">
        <v>136</v>
      </c>
      <c r="C309" s="110">
        <v>309</v>
      </c>
      <c r="D309" s="23"/>
      <c r="E309" s="175" t="s">
        <v>114</v>
      </c>
      <c r="F309" s="72"/>
      <c r="G309" s="28"/>
    </row>
    <row r="310" spans="1:7" x14ac:dyDescent="0.2">
      <c r="A310" s="28"/>
      <c r="B310" s="217" t="s">
        <v>136</v>
      </c>
      <c r="C310" s="108">
        <v>310</v>
      </c>
      <c r="D310" s="22"/>
      <c r="E310" s="128" t="s">
        <v>115</v>
      </c>
      <c r="F310" s="73"/>
      <c r="G310" s="28"/>
    </row>
    <row r="311" spans="1:7" x14ac:dyDescent="0.2">
      <c r="A311" s="28"/>
      <c r="B311" s="217" t="s">
        <v>136</v>
      </c>
      <c r="C311" s="109">
        <v>311</v>
      </c>
      <c r="D311" s="23"/>
      <c r="E311" s="129" t="s">
        <v>116</v>
      </c>
      <c r="F311" s="70"/>
      <c r="G311" s="28"/>
    </row>
    <row r="312" spans="1:7" x14ac:dyDescent="0.2">
      <c r="A312" s="28"/>
      <c r="B312" s="217" t="s">
        <v>136</v>
      </c>
      <c r="C312" s="109">
        <v>312</v>
      </c>
      <c r="D312" s="23"/>
      <c r="E312" s="129" t="s">
        <v>117</v>
      </c>
      <c r="F312" s="70"/>
      <c r="G312" s="28"/>
    </row>
    <row r="313" spans="1:7" ht="19.5" thickBot="1" x14ac:dyDescent="0.35">
      <c r="A313" s="28"/>
      <c r="B313" s="217" t="s">
        <v>136</v>
      </c>
      <c r="C313" s="110">
        <v>313</v>
      </c>
      <c r="D313" s="23"/>
      <c r="E313" s="175" t="s">
        <v>118</v>
      </c>
      <c r="F313" s="72"/>
      <c r="G313" s="28"/>
    </row>
    <row r="314" spans="1:7" x14ac:dyDescent="0.2">
      <c r="A314" s="28"/>
      <c r="B314" s="217" t="s">
        <v>136</v>
      </c>
      <c r="C314" s="108">
        <v>314</v>
      </c>
      <c r="D314" s="22"/>
      <c r="E314" s="128" t="s">
        <v>119</v>
      </c>
      <c r="F314" s="73"/>
      <c r="G314" s="28"/>
    </row>
    <row r="315" spans="1:7" x14ac:dyDescent="0.2">
      <c r="A315" s="28"/>
      <c r="B315" s="217" t="s">
        <v>136</v>
      </c>
      <c r="C315" s="109">
        <v>315</v>
      </c>
      <c r="D315" s="23"/>
      <c r="E315" s="129" t="s">
        <v>120</v>
      </c>
      <c r="F315" s="70"/>
      <c r="G315" s="28"/>
    </row>
    <row r="316" spans="1:7" x14ac:dyDescent="0.2">
      <c r="A316" s="28"/>
      <c r="B316" s="217" t="s">
        <v>136</v>
      </c>
      <c r="C316" s="109">
        <v>316</v>
      </c>
      <c r="D316" s="23"/>
      <c r="E316" s="129" t="s">
        <v>121</v>
      </c>
      <c r="F316" s="70"/>
      <c r="G316" s="28"/>
    </row>
    <row r="317" spans="1:7" ht="19.5" thickBot="1" x14ac:dyDescent="0.35">
      <c r="A317" s="28"/>
      <c r="B317" s="217" t="s">
        <v>136</v>
      </c>
      <c r="C317" s="110">
        <v>317</v>
      </c>
      <c r="D317" s="23"/>
      <c r="E317" s="175" t="s">
        <v>122</v>
      </c>
      <c r="F317" s="72"/>
      <c r="G317" s="28"/>
    </row>
    <row r="318" spans="1:7" x14ac:dyDescent="0.2">
      <c r="A318" s="28"/>
      <c r="B318" s="217" t="s">
        <v>136</v>
      </c>
      <c r="C318" s="108">
        <v>318</v>
      </c>
      <c r="D318" s="22"/>
      <c r="E318" s="128" t="s">
        <v>123</v>
      </c>
      <c r="F318" s="73"/>
      <c r="G318" s="28"/>
    </row>
    <row r="319" spans="1:7" x14ac:dyDescent="0.2">
      <c r="A319" s="28"/>
      <c r="B319" s="217" t="s">
        <v>136</v>
      </c>
      <c r="C319" s="109">
        <v>319</v>
      </c>
      <c r="D319" s="23"/>
      <c r="E319" s="129" t="s">
        <v>124</v>
      </c>
      <c r="F319" s="70"/>
      <c r="G319" s="28"/>
    </row>
    <row r="320" spans="1:7" x14ac:dyDescent="0.2">
      <c r="A320" s="28"/>
      <c r="B320" s="217" t="s">
        <v>136</v>
      </c>
      <c r="C320" s="109">
        <v>320</v>
      </c>
      <c r="D320" s="23"/>
      <c r="E320" s="129" t="s">
        <v>125</v>
      </c>
      <c r="F320" s="70"/>
      <c r="G320" s="28"/>
    </row>
    <row r="321" spans="1:7" ht="19.5" thickBot="1" x14ac:dyDescent="0.35">
      <c r="A321" s="28"/>
      <c r="B321" s="218" t="s">
        <v>136</v>
      </c>
      <c r="C321" s="110">
        <v>321</v>
      </c>
      <c r="D321" s="23"/>
      <c r="E321" s="175" t="s">
        <v>126</v>
      </c>
      <c r="F321" s="72"/>
      <c r="G321" s="28"/>
    </row>
    <row r="322" spans="1:7" ht="12.75" customHeight="1" x14ac:dyDescent="0.2">
      <c r="A322" s="28"/>
      <c r="B322" s="216" t="s">
        <v>136</v>
      </c>
      <c r="C322" s="108">
        <v>322</v>
      </c>
      <c r="D322" s="22"/>
      <c r="E322" s="10" t="s">
        <v>127</v>
      </c>
      <c r="F322" s="145"/>
      <c r="G322" s="28"/>
    </row>
    <row r="323" spans="1:7" x14ac:dyDescent="0.2">
      <c r="A323" s="28"/>
      <c r="B323" s="217" t="s">
        <v>136</v>
      </c>
      <c r="C323" s="109">
        <v>323</v>
      </c>
      <c r="D323" s="23"/>
      <c r="E323" s="11" t="s">
        <v>128</v>
      </c>
      <c r="F323" s="146"/>
      <c r="G323" s="28"/>
    </row>
    <row r="324" spans="1:7" x14ac:dyDescent="0.2">
      <c r="A324" s="28"/>
      <c r="B324" s="217" t="s">
        <v>136</v>
      </c>
      <c r="C324" s="109">
        <v>324</v>
      </c>
      <c r="D324" s="23"/>
      <c r="E324" s="13" t="s">
        <v>129</v>
      </c>
      <c r="F324" s="134"/>
      <c r="G324" s="28"/>
    </row>
    <row r="325" spans="1:7" x14ac:dyDescent="0.2">
      <c r="A325" s="28"/>
      <c r="B325" s="217" t="s">
        <v>136</v>
      </c>
      <c r="C325" s="109">
        <v>325</v>
      </c>
      <c r="D325" s="23"/>
      <c r="E325" s="13" t="s">
        <v>130</v>
      </c>
      <c r="F325" s="134"/>
      <c r="G325" s="28"/>
    </row>
    <row r="326" spans="1:7" x14ac:dyDescent="0.2">
      <c r="A326" s="28"/>
      <c r="B326" s="217" t="s">
        <v>136</v>
      </c>
      <c r="C326" s="109">
        <v>326</v>
      </c>
      <c r="D326" s="23"/>
      <c r="E326" s="13" t="s">
        <v>131</v>
      </c>
      <c r="F326" s="134"/>
      <c r="G326" s="28"/>
    </row>
    <row r="327" spans="1:7" ht="13.5" thickBot="1" x14ac:dyDescent="0.25">
      <c r="A327" s="28"/>
      <c r="B327" s="217" t="s">
        <v>136</v>
      </c>
      <c r="C327" s="233">
        <v>327</v>
      </c>
      <c r="D327" s="234"/>
      <c r="E327" s="235" t="s">
        <v>132</v>
      </c>
      <c r="F327" s="147"/>
      <c r="G327" s="28"/>
    </row>
    <row r="328" spans="1:7" ht="13.5" thickTop="1" x14ac:dyDescent="0.2">
      <c r="A328" s="28"/>
      <c r="B328" s="236"/>
      <c r="C328" s="236"/>
      <c r="D328" s="236"/>
      <c r="E328" s="236"/>
      <c r="F328" s="28"/>
      <c r="G328" s="28"/>
    </row>
  </sheetData>
  <sheetProtection algorithmName="SHA-512" hashValue="uTYmsdN1BK5NEHENqSC1eccFMuPXEQyHHZ8RxPDsscpNyAm0lHzxARY3VB0W1xtqeXhV7wSt5JJwUan8kTitdw==" saltValue="xCbjyHDKLhZcKYH5S9IQoA==" spinCount="100000" sheet="1" insertHyperlinks="0"/>
  <autoFilter ref="B1:F327" xr:uid="{00000000-0009-0000-0000-000002000000}"/>
  <customSheetViews>
    <customSheetView guid="{99C5DC5D-4FA6-4759-9524-D1D8E5F6D462}" scale="85" fitToPage="1" showAutoFilter="1" hiddenRows="1" hiddenColumns="1">
      <pane ySplit="1" topLeftCell="A2" activePane="bottomLeft" state="frozen"/>
      <selection pane="bottomLeft" activeCell="F4" sqref="F4"/>
      <rowBreaks count="5" manualBreakCount="5">
        <brk id="42" max="16383" man="1"/>
        <brk id="99" max="16383" man="1"/>
        <brk id="156" max="16383" man="1"/>
        <brk id="213" max="16383" man="1"/>
        <brk id="270" max="16383" man="1"/>
      </rowBreaks>
      <pageMargins left="0" right="0" top="0" bottom="0" header="0" footer="0"/>
      <pageSetup scale="83" fitToHeight="0" orientation="portrait" r:id="rId1"/>
      <headerFooter alignWithMargins="0">
        <oddHeader>&amp;L&amp;"Calibri,Bold"Chicago Cook Workforce Partnership&amp;"Calibri,Regular"
&amp;A</oddHeader>
        <oddFooter>&amp;L&amp;9&amp;Z&amp;F
&amp;D &amp;T&amp;R&amp;9P a g e  |   &amp;P of &amp;N</oddFooter>
      </headerFooter>
      <autoFilter ref="B1:F327" xr:uid="{3B29EC84-B809-4559-B7E6-62AB8C220379}"/>
    </customSheetView>
    <customSheetView guid="{01698A8E-A2A9-49F0-900A-A3115F5C371C}" scale="85" fitToPage="1" showAutoFilter="1" hiddenRows="1" hiddenColumns="1">
      <pane ySplit="1" topLeftCell="A2" activePane="bottomLeft" state="frozen"/>
      <selection pane="bottomLeft" activeCell="F6" sqref="F6"/>
      <rowBreaks count="5" manualBreakCount="5">
        <brk id="42" max="16383" man="1"/>
        <brk id="99" max="16383" man="1"/>
        <brk id="156" max="16383" man="1"/>
        <brk id="213" max="16383" man="1"/>
        <brk id="270" max="16383" man="1"/>
      </rowBreaks>
      <pageMargins left="0" right="0" top="0" bottom="0" header="0" footer="0"/>
      <pageSetup scale="83" fitToHeight="0" orientation="portrait" r:id="rId2"/>
      <headerFooter alignWithMargins="0">
        <oddHeader>&amp;L&amp;"Calibri,Bold"Chicago Cook Workforce Partnership&amp;"Calibri,Regular"
&amp;A</oddHeader>
        <oddFooter>&amp;L&amp;9&amp;Z&amp;F
&amp;D &amp;T&amp;R&amp;9P a g e  |   &amp;P of &amp;N</oddFooter>
      </headerFooter>
      <autoFilter ref="B1:F327" xr:uid="{47046A68-5E83-43BA-B223-8D098AEA4D92}"/>
    </customSheetView>
    <customSheetView guid="{F2F046D4-9192-4A45-95B5-7E91ED3D03F4}" scale="85" showPageBreaks="1" fitToPage="1" printArea="1" showAutoFilter="1" hiddenRows="1" hiddenColumns="1">
      <pane ySplit="1" topLeftCell="A2" activePane="bottomLeft" state="frozen"/>
      <selection pane="bottomLeft" activeCell="F3" sqref="F3"/>
      <rowBreaks count="5" manualBreakCount="5">
        <brk id="42" max="16383" man="1"/>
        <brk id="99" max="16383" man="1"/>
        <brk id="156" max="16383" man="1"/>
        <brk id="213" max="16383" man="1"/>
        <brk id="270" max="16383" man="1"/>
      </rowBreaks>
      <pageMargins left="0" right="0" top="0" bottom="0" header="0" footer="0"/>
      <pageSetup scale="83" fitToHeight="0" orientation="portrait" r:id="rId3"/>
      <headerFooter alignWithMargins="0">
        <oddHeader>&amp;L&amp;"Calibri,Bold"Chicago Cook Workforce Partnership&amp;"Calibri,Regular"
&amp;A</oddHeader>
        <oddFooter>&amp;L&amp;9&amp;Z&amp;F
&amp;D &amp;T&amp;R&amp;9P a g e  |   &amp;P of &amp;N</oddFooter>
      </headerFooter>
      <autoFilter ref="B1:F327" xr:uid="{AEF3CE89-C985-4072-A3DE-384254C336E7}"/>
    </customSheetView>
  </customSheetViews>
  <phoneticPr fontId="2" type="noConversion"/>
  <conditionalFormatting sqref="F16">
    <cfRule type="cellIs" dxfId="14" priority="10" stopIfTrue="1" operator="equal">
      <formula>""</formula>
    </cfRule>
  </conditionalFormatting>
  <conditionalFormatting sqref="F24">
    <cfRule type="expression" dxfId="13" priority="14" stopIfTrue="1">
      <formula>AND($F$15&lt;&gt;"",$F$24="")</formula>
    </cfRule>
  </conditionalFormatting>
  <conditionalFormatting sqref="F39">
    <cfRule type="expression" dxfId="12" priority="12" stopIfTrue="1">
      <formula>AND($F$37="YES",$F$39="")</formula>
    </cfRule>
  </conditionalFormatting>
  <conditionalFormatting sqref="F42">
    <cfRule type="expression" dxfId="11" priority="13" stopIfTrue="1">
      <formula>AND($F$40="YES",$F$42="")</formula>
    </cfRule>
  </conditionalFormatting>
  <conditionalFormatting sqref="F51 F108 F165 F222 F279">
    <cfRule type="expression" dxfId="10" priority="15" stopIfTrue="1">
      <formula>AND($F$15&lt;&gt;"",$F$51="")</formula>
    </cfRule>
  </conditionalFormatting>
  <dataValidations xWindow="800" yWindow="577" count="16">
    <dataValidation type="textLength" allowBlank="1" showInputMessage="1" showErrorMessage="1" sqref="F2" xr:uid="{00000000-0002-0000-0200-000000000000}">
      <formula1>1</formula1>
      <formula2>7</formula2>
    </dataValidation>
    <dataValidation type="whole" allowBlank="1" showInputMessage="1" showErrorMessage="1" errorTitle="ERROR" error="Enter a Program Year between 2019 and 2026" sqref="F3" xr:uid="{00000000-0002-0000-0200-000001000000}">
      <formula1>2023</formula1>
      <formula2>2028</formula2>
    </dataValidation>
    <dataValidation type="date" operator="greaterThan" allowBlank="1" showInputMessage="1" showErrorMessage="1" sqref="F29" xr:uid="{00000000-0002-0000-0200-000002000000}">
      <formula1>F28</formula1>
    </dataValidation>
    <dataValidation type="whole" operator="greaterThan" allowBlank="1" showInputMessage="1" showErrorMessage="1" sqref="F23:F24" xr:uid="{00000000-0002-0000-0200-000003000000}">
      <formula1>0</formula1>
    </dataValidation>
    <dataValidation type="textLength" allowBlank="1" showInputMessage="1" showErrorMessage="1" errorTitle="ERROR" error="9 digits, no dashes" sqref="F25" xr:uid="{00000000-0002-0000-0200-000004000000}">
      <formula1>9</formula1>
      <formula2>9</formula2>
    </dataValidation>
    <dataValidation type="list" allowBlank="1" showInputMessage="1" showErrorMessage="1" sqref="F94:F95 F56 F99 F151:F152 F113 F156 F208:F209 F170 F213 F265:F266 F227 F270 F322:F323 F284 F327" xr:uid="{00000000-0002-0000-0200-000005000000}">
      <formula1>"YES,NO,yes,no,Yes,No"</formula1>
    </dataValidation>
    <dataValidation type="list" showInputMessage="1" showErrorMessage="1" sqref="F40 F37" xr:uid="{00000000-0002-0000-0200-000006000000}">
      <formula1>"YES,NO,yes,no,Yes,No"</formula1>
    </dataValidation>
    <dataValidation type="whole" operator="greaterThanOrEqual" allowBlank="1" showInputMessage="1" showErrorMessage="1" sqref="F39 F42" xr:uid="{00000000-0002-0000-0200-000007000000}">
      <formula1>0</formula1>
    </dataValidation>
    <dataValidation type="decimal" operator="greaterThan" allowBlank="1" showInputMessage="1" showErrorMessage="1" sqref="F278 F107 F164 F221" xr:uid="{00000000-0002-0000-0200-000008000000}">
      <formula1>30</formula1>
    </dataValidation>
    <dataValidation type="textLength" allowBlank="1" showInputMessage="1" showErrorMessage="1" sqref="F55 F34:F35 F12:F13 F112 F169 F226 F283" xr:uid="{00000000-0002-0000-0200-000009000000}">
      <formula1>10</formula1>
      <formula2>10</formula2>
    </dataValidation>
    <dataValidation type="decimal" operator="greaterThanOrEqual" allowBlank="1" showErrorMessage="1" errorTitle="ERROR!" error="Hourly Wage MUST be greater than or equal to $10.00" promptTitle="Instructions" prompt="Minimum is $10.00 for Adults_x000a_Minimum is $8.50 for Youth (age 18-21)" sqref="F48 F219 F162 F105" xr:uid="{00000000-0002-0000-0200-00000A000000}">
      <formula1>8.5</formula1>
    </dataValidation>
    <dataValidation type="whole" operator="greaterThan" allowBlank="1" showErrorMessage="1" errorTitle="ERROR" error="Value MUST be a whole number greater than zero." sqref="F51 F108 F165 F222 F279" xr:uid="{00000000-0002-0000-0200-00000B000000}">
      <formula1>0</formula1>
    </dataValidation>
    <dataValidation type="decimal" operator="greaterThan" allowBlank="1" sqref="F61 F65 F69 F73 F77 F81 F85 F89 F93 F118 F122 F126 F130 F134 F138 F142 F146 F150 F175 F179 F183 F187 F191 F195 F199 F203 F207 F232 F236 F240 F244 F248 F252 F256 F260 F264 F289 F293 F297 F301 F305 F309 F313 F317 F321" xr:uid="{00000000-0002-0000-0200-00000C000000}">
      <formula1>0</formula1>
    </dataValidation>
    <dataValidation type="textLength" operator="lessThan" allowBlank="1" showInputMessage="1" showErrorMessage="1" errorTitle="ERROR!" error="The limit is 5 characters" sqref="F4" xr:uid="{00000000-0002-0000-0200-00000D000000}">
      <formula1>6</formula1>
    </dataValidation>
    <dataValidation type="decimal" operator="greaterThan" allowBlank="1" showInputMessage="1" showErrorMessage="1" sqref="F50" xr:uid="{00000000-0002-0000-0200-00000E000000}">
      <formula1>29</formula1>
    </dataValidation>
    <dataValidation type="decimal" operator="greaterThanOrEqual" allowBlank="1" showErrorMessage="1" errorTitle="ERROR!" error="Hourly Wage MUST be greater than or equal to $10.00" promptTitle="Instructions" sqref="F276" xr:uid="{00000000-0002-0000-0200-00000F000000}">
      <formula1>8.5</formula1>
    </dataValidation>
  </dataValidations>
  <pageMargins left="0.75" right="0.75" top="1" bottom="1" header="0.5" footer="0.5"/>
  <pageSetup scale="83" fitToHeight="0" orientation="portrait" r:id="rId4"/>
  <headerFooter alignWithMargins="0">
    <oddHeader>&amp;L&amp;"Calibri,Bold"Chicago Cook Workforce Partnership&amp;"Calibri,Regular"
&amp;A</oddHeader>
    <oddFooter>&amp;L&amp;9&amp;Z&amp;F
&amp;D &amp;T&amp;R&amp;9P a g e  |   &amp;P of &amp;N</oddFooter>
  </headerFooter>
  <rowBreaks count="5" manualBreakCount="5">
    <brk id="42" max="16383" man="1"/>
    <brk id="99" max="16383" man="1"/>
    <brk id="156" max="16383" man="1"/>
    <brk id="213" max="16383" man="1"/>
    <brk id="2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5"/>
  <sheetViews>
    <sheetView workbookViewId="0">
      <selection activeCell="H1" sqref="H1"/>
    </sheetView>
  </sheetViews>
  <sheetFormatPr defaultRowHeight="12.75" x14ac:dyDescent="0.2"/>
  <cols>
    <col min="1" max="1" width="49" bestFit="1" customWidth="1"/>
  </cols>
  <sheetData>
    <row r="1" spans="1:5" ht="52.15" customHeight="1" thickBot="1" x14ac:dyDescent="0.25">
      <c r="A1" s="321" t="s">
        <v>137</v>
      </c>
      <c r="B1" s="321"/>
      <c r="C1" s="321"/>
      <c r="D1" s="321"/>
      <c r="E1" s="321"/>
    </row>
    <row r="2" spans="1:5" ht="13.5" thickBot="1" x14ac:dyDescent="0.25">
      <c r="A2" s="266" t="s">
        <v>138</v>
      </c>
      <c r="B2" s="322" t="s">
        <v>139</v>
      </c>
      <c r="C2" s="323"/>
      <c r="D2" s="323"/>
      <c r="E2" s="323"/>
    </row>
    <row r="3" spans="1:5" ht="13.5" thickBot="1" x14ac:dyDescent="0.25">
      <c r="A3" s="266" t="s">
        <v>140</v>
      </c>
      <c r="B3" s="267" t="s">
        <v>141</v>
      </c>
      <c r="C3" s="268" t="s">
        <v>142</v>
      </c>
      <c r="D3" s="268" t="s">
        <v>143</v>
      </c>
      <c r="E3" s="268" t="s">
        <v>144</v>
      </c>
    </row>
    <row r="4" spans="1:5" ht="13.5" thickBot="1" x14ac:dyDescent="0.25">
      <c r="A4" s="266" t="s">
        <v>145</v>
      </c>
      <c r="B4" s="267" t="s">
        <v>141</v>
      </c>
      <c r="C4" s="268" t="s">
        <v>146</v>
      </c>
      <c r="D4" s="268"/>
      <c r="E4" s="268"/>
    </row>
    <row r="5" spans="1:5" ht="13.5" thickBot="1" x14ac:dyDescent="0.25">
      <c r="A5" s="266" t="s">
        <v>147</v>
      </c>
      <c r="B5" s="267" t="s">
        <v>141</v>
      </c>
      <c r="C5" s="268" t="s">
        <v>148</v>
      </c>
      <c r="D5" s="268"/>
      <c r="E5" s="268"/>
    </row>
    <row r="6" spans="1:5" ht="13.5" thickBot="1" x14ac:dyDescent="0.25">
      <c r="A6" s="266" t="s">
        <v>149</v>
      </c>
      <c r="B6" s="267" t="s">
        <v>141</v>
      </c>
      <c r="C6" s="268" t="s">
        <v>150</v>
      </c>
      <c r="D6" s="268" t="s">
        <v>151</v>
      </c>
      <c r="E6" s="268"/>
    </row>
    <row r="7" spans="1:5" ht="13.5" thickBot="1" x14ac:dyDescent="0.25">
      <c r="A7" s="266" t="s">
        <v>152</v>
      </c>
      <c r="B7" s="267" t="s">
        <v>141</v>
      </c>
      <c r="C7" s="268" t="s">
        <v>153</v>
      </c>
      <c r="D7" s="268" t="s">
        <v>154</v>
      </c>
      <c r="E7" s="268"/>
    </row>
    <row r="10" spans="1:5" ht="43.9" customHeight="1" x14ac:dyDescent="0.2">
      <c r="A10" s="320" t="s">
        <v>155</v>
      </c>
      <c r="B10" s="320"/>
      <c r="C10" s="320"/>
      <c r="D10" s="320"/>
      <c r="E10" s="320"/>
    </row>
    <row r="12" spans="1:5" ht="41.45" customHeight="1" x14ac:dyDescent="0.2">
      <c r="A12" s="319" t="s">
        <v>156</v>
      </c>
      <c r="B12" s="319"/>
      <c r="C12" s="319"/>
      <c r="D12" s="319"/>
      <c r="E12" s="319"/>
    </row>
    <row r="14" spans="1:5" x14ac:dyDescent="0.2">
      <c r="A14" t="s">
        <v>157</v>
      </c>
    </row>
    <row r="15" spans="1:5" x14ac:dyDescent="0.2">
      <c r="A15" t="s">
        <v>158</v>
      </c>
    </row>
    <row r="16" spans="1:5" x14ac:dyDescent="0.2">
      <c r="A16" t="s">
        <v>159</v>
      </c>
    </row>
    <row r="17" spans="1:1" x14ac:dyDescent="0.2">
      <c r="A17" t="s">
        <v>160</v>
      </c>
    </row>
    <row r="18" spans="1:1" x14ac:dyDescent="0.2">
      <c r="A18" t="s">
        <v>161</v>
      </c>
    </row>
    <row r="19" spans="1:1" x14ac:dyDescent="0.2">
      <c r="A19" t="s">
        <v>162</v>
      </c>
    </row>
    <row r="22" spans="1:1" x14ac:dyDescent="0.2">
      <c r="A22" t="s">
        <v>163</v>
      </c>
    </row>
    <row r="23" spans="1:1" x14ac:dyDescent="0.2">
      <c r="A23" t="s">
        <v>164</v>
      </c>
    </row>
    <row r="24" spans="1:1" x14ac:dyDescent="0.2">
      <c r="A24" t="s">
        <v>165</v>
      </c>
    </row>
    <row r="25" spans="1:1" x14ac:dyDescent="0.2">
      <c r="A25" t="s">
        <v>166</v>
      </c>
    </row>
    <row r="26" spans="1:1" x14ac:dyDescent="0.2">
      <c r="A26" t="s">
        <v>167</v>
      </c>
    </row>
    <row r="27" spans="1:1" x14ac:dyDescent="0.2">
      <c r="A27" t="s">
        <v>168</v>
      </c>
    </row>
    <row r="30" spans="1:1" x14ac:dyDescent="0.2">
      <c r="A30" t="s">
        <v>138</v>
      </c>
    </row>
    <row r="31" spans="1:1" x14ac:dyDescent="0.2">
      <c r="A31" t="s">
        <v>140</v>
      </c>
    </row>
    <row r="32" spans="1:1" x14ac:dyDescent="0.2">
      <c r="A32" t="s">
        <v>145</v>
      </c>
    </row>
    <row r="33" spans="1:1" x14ac:dyDescent="0.2">
      <c r="A33" t="s">
        <v>147</v>
      </c>
    </row>
    <row r="34" spans="1:1" x14ac:dyDescent="0.2">
      <c r="A34" t="s">
        <v>149</v>
      </c>
    </row>
    <row r="35" spans="1:1" x14ac:dyDescent="0.2">
      <c r="A35" t="s">
        <v>152</v>
      </c>
    </row>
  </sheetData>
  <customSheetViews>
    <customSheetView guid="{99C5DC5D-4FA6-4759-9524-D1D8E5F6D462}" state="hidden">
      <selection activeCell="H1" sqref="H1"/>
      <pageMargins left="0" right="0" top="0" bottom="0" header="0" footer="0"/>
      <headerFooter alignWithMargins="0"/>
    </customSheetView>
    <customSheetView guid="{01698A8E-A2A9-49F0-900A-A3115F5C371C}" state="hidden">
      <selection activeCell="H1" sqref="H1"/>
      <pageMargins left="0" right="0" top="0" bottom="0" header="0" footer="0"/>
      <headerFooter alignWithMargins="0"/>
    </customSheetView>
    <customSheetView guid="{F2F046D4-9192-4A45-95B5-7E91ED3D03F4}" state="hidden">
      <selection activeCell="H1" sqref="H1"/>
      <pageMargins left="0" right="0" top="0" bottom="0" header="0" footer="0"/>
      <headerFooter alignWithMargins="0"/>
    </customSheetView>
  </customSheetViews>
  <mergeCells count="4">
    <mergeCell ref="A12:E12"/>
    <mergeCell ref="A10:E10"/>
    <mergeCell ref="A1:E1"/>
    <mergeCell ref="B2:E2"/>
  </mergeCells>
  <phoneticPr fontId="68"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L308"/>
  <sheetViews>
    <sheetView tabSelected="1" zoomScale="130" zoomScaleNormal="130" workbookViewId="0">
      <selection activeCell="B2" sqref="B2:AH2"/>
    </sheetView>
  </sheetViews>
  <sheetFormatPr defaultColWidth="0" defaultRowHeight="12.75" zeroHeight="1" x14ac:dyDescent="0.2"/>
  <cols>
    <col min="1" max="1" width="1.7109375" customWidth="1"/>
    <col min="2" max="34" width="2.85546875" customWidth="1"/>
    <col min="35" max="35" width="1" style="28" customWidth="1"/>
    <col min="36" max="36" width="15.140625" style="241" hidden="1" customWidth="1"/>
    <col min="37" max="37" width="32.140625" style="242" hidden="1" customWidth="1"/>
    <col min="38" max="16384" width="9.140625" hidden="1"/>
  </cols>
  <sheetData>
    <row r="1" spans="1:37" ht="6"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row>
    <row r="2" spans="1:37" ht="15.75" x14ac:dyDescent="0.25">
      <c r="A2" s="287"/>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J2" s="241" t="s">
        <v>169</v>
      </c>
      <c r="AK2" s="242" t="s">
        <v>170</v>
      </c>
    </row>
    <row r="3" spans="1:37" ht="15.75" x14ac:dyDescent="0.25">
      <c r="A3" s="287"/>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row>
    <row r="4" spans="1:37" ht="6" customHeight="1" x14ac:dyDescent="0.2">
      <c r="A4" s="287"/>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J4" s="243"/>
      <c r="AK4" s="243"/>
    </row>
    <row r="5" spans="1:37" ht="15.75" x14ac:dyDescent="0.25">
      <c r="A5" s="287"/>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J5" s="241">
        <v>6</v>
      </c>
    </row>
    <row r="6" spans="1:37" ht="15.75" x14ac:dyDescent="0.25">
      <c r="A6" s="287"/>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J6" s="241" t="s">
        <v>172</v>
      </c>
    </row>
    <row r="7" spans="1:37" x14ac:dyDescent="0.2">
      <c r="A7" s="287"/>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row>
    <row r="8" spans="1:37" ht="62.45" customHeight="1" x14ac:dyDescent="0.2">
      <c r="A8" s="287"/>
      <c r="B8" s="406" t="str">
        <f>"This On-the-Job Training (OJT) Agreement is between "&amp;IF(DATA!F5="",DATA!D5,DATA!F5)&amp;", hereinafter called the OJT Broker and "&amp;IF(DATA!F15="",DATA!D15,DATA!F15)&amp;", hereinafter called the Employer.  Both parties agree to the terms and conditions set forth within this Agreement.  The Agreement commences in Program Year "&amp;IF(DATA!F3="","__________",DATA!F3)&amp;" , "&amp;IF(DATA!F3="","________________ through ________________ .",TEXT(B264,"mm/dd/yy")&amp;" through "&amp;TEXT(B265,"mm/dd/yy"&amp;"."))</f>
        <v>This On-the-Job Training (OJT) Agreement is between (OJT Broker), hereinafter called the OJT Broker and (OJT EMPLOYER), hereinafter called the Employer.  Both parties agree to the terms and conditions set forth within this Agreement.  The Agreement commences in Program Year __________ , ________________ through ________________ .</v>
      </c>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c r="AJ8" s="241" t="s">
        <v>173</v>
      </c>
    </row>
    <row r="9" spans="1:37" ht="15.75" x14ac:dyDescent="0.25">
      <c r="A9" s="287"/>
      <c r="B9" s="407" t="s">
        <v>174</v>
      </c>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9"/>
      <c r="AK9" s="242" t="s">
        <v>175</v>
      </c>
    </row>
    <row r="10" spans="1:37" x14ac:dyDescent="0.2">
      <c r="A10" s="287"/>
      <c r="B10" s="350" t="s">
        <v>176</v>
      </c>
      <c r="C10" s="351"/>
      <c r="D10" s="351"/>
      <c r="E10" s="351"/>
      <c r="F10" s="351"/>
      <c r="G10" s="351"/>
      <c r="H10" s="351"/>
      <c r="I10" s="351"/>
      <c r="J10" s="351"/>
      <c r="K10" s="351"/>
      <c r="L10" s="352"/>
      <c r="M10" s="362" t="s">
        <v>177</v>
      </c>
      <c r="N10" s="363"/>
      <c r="O10" s="363"/>
      <c r="P10" s="363"/>
      <c r="Q10" s="363"/>
      <c r="R10" s="363"/>
      <c r="S10" s="363"/>
      <c r="T10" s="363"/>
      <c r="U10" s="363"/>
      <c r="V10" s="364"/>
      <c r="W10" s="362" t="s">
        <v>178</v>
      </c>
      <c r="X10" s="363"/>
      <c r="Y10" s="363"/>
      <c r="Z10" s="363"/>
      <c r="AA10" s="363"/>
      <c r="AB10" s="363"/>
      <c r="AC10" s="363"/>
      <c r="AD10" s="363"/>
      <c r="AE10" s="363"/>
      <c r="AF10" s="363"/>
      <c r="AG10" s="363"/>
      <c r="AH10" s="364"/>
      <c r="AK10" s="242" t="s">
        <v>179</v>
      </c>
    </row>
    <row r="11" spans="1:37" x14ac:dyDescent="0.2">
      <c r="A11" s="287"/>
      <c r="B11" s="353" t="str">
        <f>IF(DATA!F5="","",DATA!F5)</f>
        <v/>
      </c>
      <c r="C11" s="354"/>
      <c r="D11" s="354"/>
      <c r="E11" s="354"/>
      <c r="F11" s="354"/>
      <c r="G11" s="354"/>
      <c r="H11" s="354"/>
      <c r="I11" s="354"/>
      <c r="J11" s="354"/>
      <c r="K11" s="354"/>
      <c r="L11" s="355"/>
      <c r="M11" s="359" t="str">
        <f>IF(DATA!F10="","",DATA!F10)</f>
        <v/>
      </c>
      <c r="N11" s="360"/>
      <c r="O11" s="360"/>
      <c r="P11" s="360"/>
      <c r="Q11" s="360"/>
      <c r="R11" s="360"/>
      <c r="S11" s="360"/>
      <c r="T11" s="360"/>
      <c r="U11" s="360"/>
      <c r="V11" s="361"/>
      <c r="W11" s="359" t="str">
        <f>IF(DATA!F14="","",DATA!F14)</f>
        <v/>
      </c>
      <c r="X11" s="360"/>
      <c r="Y11" s="360"/>
      <c r="Z11" s="360"/>
      <c r="AA11" s="360"/>
      <c r="AB11" s="360"/>
      <c r="AC11" s="360"/>
      <c r="AD11" s="360"/>
      <c r="AE11" s="360"/>
      <c r="AF11" s="360"/>
      <c r="AG11" s="360"/>
      <c r="AH11" s="361"/>
      <c r="AJ11" s="241" t="s">
        <v>180</v>
      </c>
      <c r="AK11" s="242" t="s">
        <v>181</v>
      </c>
    </row>
    <row r="12" spans="1:37" x14ac:dyDescent="0.2">
      <c r="A12" s="287"/>
      <c r="B12" s="362" t="s">
        <v>182</v>
      </c>
      <c r="C12" s="363"/>
      <c r="D12" s="363"/>
      <c r="E12" s="363"/>
      <c r="F12" s="363"/>
      <c r="G12" s="363"/>
      <c r="H12" s="363"/>
      <c r="I12" s="363"/>
      <c r="J12" s="363"/>
      <c r="K12" s="363"/>
      <c r="L12" s="363"/>
      <c r="M12" s="363"/>
      <c r="N12" s="363"/>
      <c r="O12" s="363"/>
      <c r="P12" s="363"/>
      <c r="Q12" s="363"/>
      <c r="R12" s="363"/>
      <c r="S12" s="363"/>
      <c r="T12" s="363"/>
      <c r="U12" s="363"/>
      <c r="V12" s="364"/>
      <c r="W12" s="362" t="s">
        <v>183</v>
      </c>
      <c r="X12" s="363"/>
      <c r="Y12" s="363"/>
      <c r="Z12" s="363"/>
      <c r="AA12" s="363"/>
      <c r="AB12" s="364"/>
      <c r="AC12" s="362" t="s">
        <v>184</v>
      </c>
      <c r="AD12" s="363"/>
      <c r="AE12" s="363"/>
      <c r="AF12" s="363"/>
      <c r="AG12" s="363"/>
      <c r="AH12" s="364"/>
    </row>
    <row r="13" spans="1:37" x14ac:dyDescent="0.2">
      <c r="A13" s="287"/>
      <c r="B13" s="359" t="str">
        <f>IF(DATA!F6="","",DATA!F6&amp;", "&amp;DATA!F7&amp;", "&amp;DATA!F8&amp;" "&amp;DATA!F9)</f>
        <v/>
      </c>
      <c r="C13" s="360"/>
      <c r="D13" s="360"/>
      <c r="E13" s="360"/>
      <c r="F13" s="360"/>
      <c r="G13" s="360"/>
      <c r="H13" s="360"/>
      <c r="I13" s="360"/>
      <c r="J13" s="360"/>
      <c r="K13" s="360"/>
      <c r="L13" s="360"/>
      <c r="M13" s="360"/>
      <c r="N13" s="360"/>
      <c r="O13" s="360"/>
      <c r="P13" s="360"/>
      <c r="Q13" s="360"/>
      <c r="R13" s="360"/>
      <c r="S13" s="360"/>
      <c r="T13" s="360"/>
      <c r="U13" s="360"/>
      <c r="V13" s="361"/>
      <c r="W13" s="396" t="str">
        <f>IF(DATA!F12="","",DATA!F12)</f>
        <v/>
      </c>
      <c r="X13" s="397"/>
      <c r="Y13" s="397"/>
      <c r="Z13" s="397"/>
      <c r="AA13" s="397"/>
      <c r="AB13" s="398"/>
      <c r="AC13" s="396" t="str">
        <f>IF(DATA!F13="","",DATA!F13)</f>
        <v/>
      </c>
      <c r="AD13" s="397"/>
      <c r="AE13" s="397"/>
      <c r="AF13" s="397"/>
      <c r="AG13" s="397"/>
      <c r="AH13" s="398"/>
      <c r="AJ13" s="241" t="s">
        <v>185</v>
      </c>
    </row>
    <row r="14" spans="1:37" x14ac:dyDescent="0.2">
      <c r="A14" s="287"/>
      <c r="B14" s="402"/>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4"/>
    </row>
    <row r="15" spans="1:37" ht="15.75" x14ac:dyDescent="0.25">
      <c r="A15" s="287"/>
      <c r="B15" s="43" t="s">
        <v>186</v>
      </c>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row>
    <row r="16" spans="1:37" ht="41.45" customHeight="1" x14ac:dyDescent="0.2">
      <c r="A16" s="287"/>
      <c r="B16" s="385" t="str">
        <f>IF(DATA!F5="",DATA!D5,DATA!F5)&amp;", certifies that a legitimate need for training exists and expects continued employment for the individual(s) completing On-the-Job Training "&amp;"in the occupation(s) listed in this Agreement as established by "&amp;ENTITY!A3</f>
        <v>(OJT Broker), certifies that a legitimate need for training exists and expects continued employment for the individual(s) completing On-the-Job Training in the occupation(s) listed in this Agreement as established by the Chicago Cook Workforce Partnership (THE PARTNERSHIP).</v>
      </c>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7"/>
      <c r="AJ16" s="241">
        <v>6</v>
      </c>
      <c r="AK16" s="242" t="s">
        <v>187</v>
      </c>
    </row>
    <row r="17" spans="1:37" x14ac:dyDescent="0.2">
      <c r="A17" s="287"/>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row>
    <row r="18" spans="1:37" x14ac:dyDescent="0.2">
      <c r="A18" s="287"/>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row>
    <row r="19" spans="1:37" x14ac:dyDescent="0.2">
      <c r="A19" s="287"/>
      <c r="B19" s="399"/>
      <c r="C19" s="400"/>
      <c r="D19" s="400"/>
      <c r="E19" s="400"/>
      <c r="F19" s="400"/>
      <c r="G19" s="400"/>
      <c r="H19" s="400"/>
      <c r="I19" s="400"/>
      <c r="J19" s="400"/>
      <c r="K19" s="400"/>
      <c r="L19" s="400"/>
      <c r="M19" s="400"/>
      <c r="N19" s="400"/>
      <c r="O19" s="400"/>
      <c r="P19" s="400"/>
      <c r="Q19" s="400"/>
      <c r="R19" s="400"/>
      <c r="S19" s="400"/>
      <c r="T19" s="401"/>
      <c r="U19" s="40"/>
      <c r="V19" s="40"/>
      <c r="W19" s="40"/>
      <c r="X19" s="399"/>
      <c r="Y19" s="400"/>
      <c r="Z19" s="400"/>
      <c r="AA19" s="400"/>
      <c r="AB19" s="400"/>
      <c r="AC19" s="400"/>
      <c r="AD19" s="400"/>
      <c r="AE19" s="400"/>
      <c r="AF19" s="400"/>
      <c r="AG19" s="400"/>
      <c r="AH19" s="401"/>
    </row>
    <row r="20" spans="1:37" s="246" customFormat="1" ht="12" x14ac:dyDescent="0.2">
      <c r="A20" s="288"/>
      <c r="B20" s="388" t="str">
        <f>DATA!F5&amp;" Representative Signature"</f>
        <v xml:space="preserve"> Representative Signature</v>
      </c>
      <c r="C20" s="389"/>
      <c r="D20" s="389"/>
      <c r="E20" s="389"/>
      <c r="F20" s="389"/>
      <c r="G20" s="389"/>
      <c r="H20" s="389"/>
      <c r="I20" s="389"/>
      <c r="J20" s="389"/>
      <c r="K20" s="389"/>
      <c r="L20" s="389"/>
      <c r="M20" s="389"/>
      <c r="N20" s="389"/>
      <c r="O20" s="389"/>
      <c r="P20" s="389"/>
      <c r="Q20" s="389"/>
      <c r="R20" s="389"/>
      <c r="S20" s="389"/>
      <c r="T20" s="390"/>
      <c r="U20" s="245"/>
      <c r="V20" s="245"/>
      <c r="W20" s="245"/>
      <c r="X20" s="388" t="s">
        <v>188</v>
      </c>
      <c r="Y20" s="389"/>
      <c r="Z20" s="389"/>
      <c r="AA20" s="389"/>
      <c r="AB20" s="389"/>
      <c r="AC20" s="389"/>
      <c r="AD20" s="389"/>
      <c r="AE20" s="389"/>
      <c r="AF20" s="389"/>
      <c r="AG20" s="389"/>
      <c r="AH20" s="390"/>
      <c r="AI20" s="244"/>
      <c r="AJ20" s="241"/>
      <c r="AK20" s="242" t="s">
        <v>189</v>
      </c>
    </row>
    <row r="21" spans="1:37" x14ac:dyDescent="0.2">
      <c r="A21" s="287"/>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row>
    <row r="22" spans="1:37" x14ac:dyDescent="0.2">
      <c r="A22" s="287"/>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row>
    <row r="23" spans="1:37" x14ac:dyDescent="0.2">
      <c r="A23" s="287"/>
      <c r="B23" s="399"/>
      <c r="C23" s="400"/>
      <c r="D23" s="400"/>
      <c r="E23" s="400"/>
      <c r="F23" s="400"/>
      <c r="G23" s="400"/>
      <c r="H23" s="400"/>
      <c r="I23" s="400"/>
      <c r="J23" s="400"/>
      <c r="K23" s="400"/>
      <c r="L23" s="400"/>
      <c r="M23" s="400"/>
      <c r="N23" s="400"/>
      <c r="O23" s="400"/>
      <c r="P23" s="400"/>
      <c r="Q23" s="400"/>
      <c r="R23" s="400"/>
      <c r="S23" s="400"/>
      <c r="T23" s="401"/>
      <c r="U23" s="40"/>
      <c r="V23" s="40"/>
      <c r="W23" s="40"/>
      <c r="X23" s="399"/>
      <c r="Y23" s="400"/>
      <c r="Z23" s="400"/>
      <c r="AA23" s="400"/>
      <c r="AB23" s="400"/>
      <c r="AC23" s="400"/>
      <c r="AD23" s="400"/>
      <c r="AE23" s="400"/>
      <c r="AF23" s="400"/>
      <c r="AG23" s="400"/>
      <c r="AH23" s="401"/>
    </row>
    <row r="24" spans="1:37" s="246" customFormat="1" ht="12" x14ac:dyDescent="0.2">
      <c r="A24" s="288"/>
      <c r="B24" s="388" t="str">
        <f>DATA!F5&amp;" Approval Signature"</f>
        <v xml:space="preserve"> Approval Signature</v>
      </c>
      <c r="C24" s="389"/>
      <c r="D24" s="389"/>
      <c r="E24" s="389"/>
      <c r="F24" s="389"/>
      <c r="G24" s="389"/>
      <c r="H24" s="389"/>
      <c r="I24" s="389"/>
      <c r="J24" s="389"/>
      <c r="K24" s="389"/>
      <c r="L24" s="389"/>
      <c r="M24" s="389"/>
      <c r="N24" s="389"/>
      <c r="O24" s="389"/>
      <c r="P24" s="389"/>
      <c r="Q24" s="389"/>
      <c r="R24" s="389"/>
      <c r="S24" s="389"/>
      <c r="T24" s="390"/>
      <c r="U24" s="245"/>
      <c r="V24" s="245"/>
      <c r="W24" s="245"/>
      <c r="X24" s="388" t="s">
        <v>188</v>
      </c>
      <c r="Y24" s="389"/>
      <c r="Z24" s="389"/>
      <c r="AA24" s="389"/>
      <c r="AB24" s="389"/>
      <c r="AC24" s="389"/>
      <c r="AD24" s="389"/>
      <c r="AE24" s="389"/>
      <c r="AF24" s="389"/>
      <c r="AG24" s="389"/>
      <c r="AH24" s="390"/>
      <c r="AI24" s="244"/>
      <c r="AJ24" s="241"/>
      <c r="AK24" s="242"/>
    </row>
    <row r="25" spans="1:37" x14ac:dyDescent="0.2">
      <c r="A25" s="287"/>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row>
    <row r="26" spans="1:37" ht="15.75" x14ac:dyDescent="0.25">
      <c r="A26" s="287"/>
      <c r="B26" s="79" t="s">
        <v>190</v>
      </c>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row>
    <row r="27" spans="1:37" x14ac:dyDescent="0.2">
      <c r="A27" s="287"/>
      <c r="B27" s="350" t="s">
        <v>191</v>
      </c>
      <c r="C27" s="351"/>
      <c r="D27" s="351"/>
      <c r="E27" s="351"/>
      <c r="F27" s="351"/>
      <c r="G27" s="351"/>
      <c r="H27" s="351"/>
      <c r="I27" s="351"/>
      <c r="J27" s="351"/>
      <c r="K27" s="351"/>
      <c r="L27" s="351"/>
      <c r="M27" s="351"/>
      <c r="N27" s="351"/>
      <c r="O27" s="351"/>
      <c r="P27" s="351"/>
      <c r="Q27" s="351"/>
      <c r="R27" s="351"/>
      <c r="S27" s="351"/>
      <c r="T27" s="351"/>
      <c r="U27" s="351"/>
      <c r="V27" s="351"/>
      <c r="W27" s="352"/>
      <c r="X27" s="350" t="s">
        <v>192</v>
      </c>
      <c r="Y27" s="351"/>
      <c r="Z27" s="351"/>
      <c r="AA27" s="351"/>
      <c r="AB27" s="351"/>
      <c r="AC27" s="351"/>
      <c r="AD27" s="351"/>
      <c r="AE27" s="351"/>
      <c r="AF27" s="351"/>
      <c r="AG27" s="351"/>
      <c r="AH27" s="352"/>
    </row>
    <row r="28" spans="1:37" x14ac:dyDescent="0.2">
      <c r="A28" s="287"/>
      <c r="B28" s="353" t="str">
        <f>IF(DATA!F15="","",DATA!F15)</f>
        <v/>
      </c>
      <c r="C28" s="354"/>
      <c r="D28" s="354"/>
      <c r="E28" s="354"/>
      <c r="F28" s="354"/>
      <c r="G28" s="354"/>
      <c r="H28" s="354"/>
      <c r="I28" s="354"/>
      <c r="J28" s="354"/>
      <c r="K28" s="354"/>
      <c r="L28" s="354"/>
      <c r="M28" s="354"/>
      <c r="N28" s="354"/>
      <c r="O28" s="354"/>
      <c r="P28" s="354"/>
      <c r="Q28" s="354"/>
      <c r="R28" s="354"/>
      <c r="S28" s="354"/>
      <c r="T28" s="354"/>
      <c r="U28" s="354"/>
      <c r="V28" s="354"/>
      <c r="W28" s="355"/>
      <c r="X28" s="391" t="str">
        <f>IF(DATA!F25="","",DATA!F25)</f>
        <v/>
      </c>
      <c r="Y28" s="392"/>
      <c r="Z28" s="392"/>
      <c r="AA28" s="392"/>
      <c r="AB28" s="392"/>
      <c r="AC28" s="392"/>
      <c r="AD28" s="383" t="str">
        <f>IF(DATA!F5="","",IF(X28="","NOT PROVIDED",""))</f>
        <v/>
      </c>
      <c r="AE28" s="383"/>
      <c r="AF28" s="383"/>
      <c r="AG28" s="383"/>
      <c r="AH28" s="384"/>
      <c r="AJ28" s="241" t="s">
        <v>193</v>
      </c>
    </row>
    <row r="29" spans="1:37" x14ac:dyDescent="0.2">
      <c r="A29" s="287"/>
      <c r="B29" s="350" t="s">
        <v>194</v>
      </c>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2"/>
    </row>
    <row r="30" spans="1:37" x14ac:dyDescent="0.2">
      <c r="A30" s="287"/>
      <c r="B30" s="353" t="str">
        <f>IF(DATA!F16="","",DATA!F16)</f>
        <v/>
      </c>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354"/>
      <c r="AB30" s="378" t="str">
        <f>IF(DATA!F5="","",IF(B30="","IF NONE, ENTER N/A",""))</f>
        <v/>
      </c>
      <c r="AC30" s="378"/>
      <c r="AD30" s="378"/>
      <c r="AE30" s="378"/>
      <c r="AF30" s="378"/>
      <c r="AG30" s="378"/>
      <c r="AH30" s="379"/>
      <c r="AJ30" s="241">
        <v>17</v>
      </c>
    </row>
    <row r="31" spans="1:37" x14ac:dyDescent="0.2">
      <c r="A31" s="287"/>
      <c r="B31" s="350" t="s">
        <v>195</v>
      </c>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1"/>
      <c r="AG31" s="351"/>
      <c r="AH31" s="352"/>
    </row>
    <row r="32" spans="1:37" x14ac:dyDescent="0.2">
      <c r="A32" s="287"/>
      <c r="B32" s="353" t="str">
        <f>IF(DATA!F17="","",DATA!F17)</f>
        <v/>
      </c>
      <c r="C32" s="354"/>
      <c r="D32" s="354"/>
      <c r="E32" s="354"/>
      <c r="F32" s="354"/>
      <c r="G32" s="354"/>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5"/>
      <c r="AJ32" s="241">
        <v>18</v>
      </c>
    </row>
    <row r="33" spans="1:36" x14ac:dyDescent="0.2">
      <c r="A33" s="287"/>
      <c r="B33" s="393" t="s">
        <v>196</v>
      </c>
      <c r="C33" s="394"/>
      <c r="D33" s="394"/>
      <c r="E33" s="394"/>
      <c r="F33" s="394"/>
      <c r="G33" s="394"/>
      <c r="H33" s="394"/>
      <c r="I33" s="394"/>
      <c r="J33" s="394"/>
      <c r="K33" s="394"/>
      <c r="L33" s="395"/>
      <c r="M33" s="393" t="s">
        <v>197</v>
      </c>
      <c r="N33" s="394"/>
      <c r="O33" s="394"/>
      <c r="P33" s="394"/>
      <c r="Q33" s="394"/>
      <c r="R33" s="394"/>
      <c r="S33" s="394"/>
      <c r="T33" s="394"/>
      <c r="U33" s="394"/>
      <c r="V33" s="394"/>
      <c r="W33" s="395"/>
      <c r="X33" s="393" t="s">
        <v>198</v>
      </c>
      <c r="Y33" s="394"/>
      <c r="Z33" s="394"/>
      <c r="AA33" s="394"/>
      <c r="AB33" s="394"/>
      <c r="AC33" s="394"/>
      <c r="AD33" s="394"/>
      <c r="AE33" s="394"/>
      <c r="AF33" s="394"/>
      <c r="AG33" s="394"/>
      <c r="AH33" s="395"/>
    </row>
    <row r="34" spans="1:36" x14ac:dyDescent="0.2">
      <c r="A34" s="287"/>
      <c r="B34" s="353" t="str">
        <f>IF(DATA!F18="","",DATA!F18)</f>
        <v/>
      </c>
      <c r="C34" s="354"/>
      <c r="D34" s="354"/>
      <c r="E34" s="354"/>
      <c r="F34" s="354"/>
      <c r="G34" s="354"/>
      <c r="H34" s="354"/>
      <c r="I34" s="354"/>
      <c r="J34" s="354"/>
      <c r="K34" s="354"/>
      <c r="L34" s="355"/>
      <c r="M34" s="353" t="str">
        <f>IF(DATA!F19="","",DATA!F19)</f>
        <v/>
      </c>
      <c r="N34" s="354"/>
      <c r="O34" s="354"/>
      <c r="P34" s="354"/>
      <c r="Q34" s="354"/>
      <c r="R34" s="354"/>
      <c r="S34" s="354"/>
      <c r="T34" s="354"/>
      <c r="U34" s="354"/>
      <c r="V34" s="354"/>
      <c r="W34" s="355"/>
      <c r="X34" s="347" t="str">
        <f>IF(DATA!F20="","",DATA!F20)</f>
        <v/>
      </c>
      <c r="Y34" s="348"/>
      <c r="Z34" s="348"/>
      <c r="AA34" s="348"/>
      <c r="AB34" s="348"/>
      <c r="AC34" s="348"/>
      <c r="AD34" s="348"/>
      <c r="AE34" s="348"/>
      <c r="AF34" s="348"/>
      <c r="AG34" s="348"/>
      <c r="AH34" s="349"/>
      <c r="AJ34" s="241" t="s">
        <v>199</v>
      </c>
    </row>
    <row r="35" spans="1:36" x14ac:dyDescent="0.2">
      <c r="A35" s="287"/>
      <c r="B35" s="350" t="s">
        <v>177</v>
      </c>
      <c r="C35" s="351"/>
      <c r="D35" s="351"/>
      <c r="E35" s="351"/>
      <c r="F35" s="351"/>
      <c r="G35" s="351"/>
      <c r="H35" s="351"/>
      <c r="I35" s="351"/>
      <c r="J35" s="351"/>
      <c r="K35" s="351"/>
      <c r="L35" s="351"/>
      <c r="M35" s="351"/>
      <c r="N35" s="351"/>
      <c r="O35" s="351"/>
      <c r="P35" s="351"/>
      <c r="Q35" s="351"/>
      <c r="R35" s="351"/>
      <c r="S35" s="351"/>
      <c r="T35" s="351"/>
      <c r="U35" s="351"/>
      <c r="V35" s="351"/>
      <c r="W35" s="352"/>
      <c r="X35" s="350" t="s">
        <v>200</v>
      </c>
      <c r="Y35" s="351"/>
      <c r="Z35" s="351"/>
      <c r="AA35" s="351"/>
      <c r="AB35" s="351"/>
      <c r="AC35" s="351"/>
      <c r="AD35" s="351"/>
      <c r="AE35" s="351"/>
      <c r="AF35" s="351"/>
      <c r="AG35" s="351"/>
      <c r="AH35" s="352"/>
    </row>
    <row r="36" spans="1:36" x14ac:dyDescent="0.2">
      <c r="A36" s="287"/>
      <c r="B36" s="353" t="str">
        <f>IF(DATA!F32="","",DATA!F32)</f>
        <v/>
      </c>
      <c r="C36" s="354"/>
      <c r="D36" s="354"/>
      <c r="E36" s="354"/>
      <c r="F36" s="354"/>
      <c r="G36" s="354"/>
      <c r="H36" s="354"/>
      <c r="I36" s="354"/>
      <c r="J36" s="354"/>
      <c r="K36" s="354"/>
      <c r="L36" s="354"/>
      <c r="M36" s="354"/>
      <c r="N36" s="354"/>
      <c r="O36" s="354"/>
      <c r="P36" s="354"/>
      <c r="Q36" s="354"/>
      <c r="R36" s="354"/>
      <c r="S36" s="354"/>
      <c r="T36" s="354"/>
      <c r="U36" s="354"/>
      <c r="V36" s="354"/>
      <c r="W36" s="355"/>
      <c r="X36" s="356" t="str">
        <f>IF(DATA!F33="","",DATA!F33)</f>
        <v/>
      </c>
      <c r="Y36" s="357"/>
      <c r="Z36" s="357"/>
      <c r="AA36" s="357"/>
      <c r="AB36" s="357"/>
      <c r="AC36" s="357"/>
      <c r="AD36" s="357"/>
      <c r="AE36" s="357"/>
      <c r="AF36" s="357"/>
      <c r="AG36" s="357"/>
      <c r="AH36" s="358"/>
      <c r="AJ36" s="241" t="s">
        <v>201</v>
      </c>
    </row>
    <row r="37" spans="1:36" x14ac:dyDescent="0.2">
      <c r="A37" s="287"/>
      <c r="B37" s="350" t="s">
        <v>202</v>
      </c>
      <c r="C37" s="351"/>
      <c r="D37" s="351"/>
      <c r="E37" s="351"/>
      <c r="F37" s="351"/>
      <c r="G37" s="351"/>
      <c r="H37" s="351"/>
      <c r="I37" s="351"/>
      <c r="J37" s="351"/>
      <c r="K37" s="351"/>
      <c r="L37" s="352"/>
      <c r="M37" s="350" t="s">
        <v>178</v>
      </c>
      <c r="N37" s="351"/>
      <c r="O37" s="351"/>
      <c r="P37" s="351"/>
      <c r="Q37" s="351"/>
      <c r="R37" s="351"/>
      <c r="S37" s="351"/>
      <c r="T37" s="351"/>
      <c r="U37" s="351"/>
      <c r="V37" s="351"/>
      <c r="W37" s="352"/>
      <c r="X37" s="350" t="s">
        <v>203</v>
      </c>
      <c r="Y37" s="351"/>
      <c r="Z37" s="351"/>
      <c r="AA37" s="351"/>
      <c r="AB37" s="351"/>
      <c r="AC37" s="351"/>
      <c r="AD37" s="351"/>
      <c r="AE37" s="351"/>
      <c r="AF37" s="351"/>
      <c r="AG37" s="351"/>
      <c r="AH37" s="352"/>
    </row>
    <row r="38" spans="1:36" x14ac:dyDescent="0.2">
      <c r="A38" s="287"/>
      <c r="B38" s="371" t="str">
        <f>IF(DATA!F34="","",DATA!F34)</f>
        <v/>
      </c>
      <c r="C38" s="372"/>
      <c r="D38" s="372"/>
      <c r="E38" s="372"/>
      <c r="F38" s="372"/>
      <c r="G38" s="372"/>
      <c r="H38" s="372"/>
      <c r="I38" s="372"/>
      <c r="J38" s="372"/>
      <c r="K38" s="372"/>
      <c r="L38" s="373"/>
      <c r="M38" s="353" t="str">
        <f>IF(DATA!F36="","",DATA!F36)</f>
        <v/>
      </c>
      <c r="N38" s="354"/>
      <c r="O38" s="354"/>
      <c r="P38" s="354"/>
      <c r="Q38" s="354"/>
      <c r="R38" s="354"/>
      <c r="S38" s="354"/>
      <c r="T38" s="354"/>
      <c r="U38" s="354"/>
      <c r="V38" s="354"/>
      <c r="W38" s="355"/>
      <c r="X38" s="371" t="str">
        <f>IF(DATA!F35="","",DATA!F35)</f>
        <v/>
      </c>
      <c r="Y38" s="372"/>
      <c r="Z38" s="372"/>
      <c r="AA38" s="372"/>
      <c r="AB38" s="372"/>
      <c r="AC38" s="372"/>
      <c r="AD38" s="372"/>
      <c r="AE38" s="372"/>
      <c r="AF38" s="372"/>
      <c r="AG38" s="372"/>
      <c r="AH38" s="373"/>
      <c r="AJ38" s="241" t="s">
        <v>204</v>
      </c>
    </row>
    <row r="39" spans="1:36" x14ac:dyDescent="0.2">
      <c r="A39" s="287"/>
      <c r="B39" s="350" t="s">
        <v>205</v>
      </c>
      <c r="C39" s="351"/>
      <c r="D39" s="351"/>
      <c r="E39" s="351"/>
      <c r="F39" s="351"/>
      <c r="G39" s="351"/>
      <c r="H39" s="351"/>
      <c r="I39" s="351"/>
      <c r="J39" s="351"/>
      <c r="K39" s="351"/>
      <c r="L39" s="352"/>
      <c r="M39" s="350" t="s">
        <v>206</v>
      </c>
      <c r="N39" s="351"/>
      <c r="O39" s="351"/>
      <c r="P39" s="351"/>
      <c r="Q39" s="351"/>
      <c r="R39" s="351"/>
      <c r="S39" s="351"/>
      <c r="T39" s="351"/>
      <c r="U39" s="351"/>
      <c r="V39" s="351"/>
      <c r="W39" s="352"/>
      <c r="X39" s="362" t="s">
        <v>207</v>
      </c>
      <c r="Y39" s="363"/>
      <c r="Z39" s="363"/>
      <c r="AA39" s="363"/>
      <c r="AB39" s="363"/>
      <c r="AC39" s="363"/>
      <c r="AD39" s="363"/>
      <c r="AE39" s="363"/>
      <c r="AF39" s="363"/>
      <c r="AG39" s="363"/>
      <c r="AH39" s="364"/>
    </row>
    <row r="40" spans="1:36" x14ac:dyDescent="0.2">
      <c r="A40" s="287"/>
      <c r="B40" s="371" t="str">
        <f>IF(DATA!F30="","",DATA!F30)</f>
        <v/>
      </c>
      <c r="C40" s="372"/>
      <c r="D40" s="372"/>
      <c r="E40" s="372"/>
      <c r="F40" s="372"/>
      <c r="G40" s="372"/>
      <c r="H40" s="372"/>
      <c r="I40" s="372"/>
      <c r="J40" s="372"/>
      <c r="K40" s="372"/>
      <c r="L40" s="373"/>
      <c r="M40" s="356" t="str">
        <f>IF(DATA!F31="","",DATA!F31)</f>
        <v/>
      </c>
      <c r="N40" s="357"/>
      <c r="O40" s="357"/>
      <c r="P40" s="357"/>
      <c r="Q40" s="357"/>
      <c r="R40" s="357"/>
      <c r="S40" s="357"/>
      <c r="T40" s="357"/>
      <c r="U40" s="357"/>
      <c r="V40" s="357"/>
      <c r="W40" s="358"/>
      <c r="X40" s="380" t="str">
        <f>IF(DATA!F24="","",DATA!F24)</f>
        <v/>
      </c>
      <c r="Y40" s="381"/>
      <c r="Z40" s="382"/>
      <c r="AA40" s="378" t="str">
        <f>IF(DATA!F5="","",IF(DATA!F24="","NOT PROVIDED",""))</f>
        <v/>
      </c>
      <c r="AB40" s="378"/>
      <c r="AC40" s="378"/>
      <c r="AD40" s="378"/>
      <c r="AE40" s="378"/>
      <c r="AF40" s="378"/>
      <c r="AG40" s="378"/>
      <c r="AH40" s="379"/>
      <c r="AJ40" s="241" t="s">
        <v>208</v>
      </c>
    </row>
    <row r="41" spans="1:36" x14ac:dyDescent="0.2">
      <c r="A41" s="287"/>
      <c r="B41" s="362" t="s">
        <v>209</v>
      </c>
      <c r="C41" s="363"/>
      <c r="D41" s="363"/>
      <c r="E41" s="363"/>
      <c r="F41" s="363"/>
      <c r="G41" s="363"/>
      <c r="H41" s="363"/>
      <c r="I41" s="363"/>
      <c r="J41" s="363"/>
      <c r="K41" s="363"/>
      <c r="L41" s="364"/>
      <c r="M41" s="350" t="s">
        <v>210</v>
      </c>
      <c r="N41" s="351"/>
      <c r="O41" s="351"/>
      <c r="P41" s="351"/>
      <c r="Q41" s="351"/>
      <c r="R41" s="351"/>
      <c r="S41" s="351"/>
      <c r="T41" s="351"/>
      <c r="U41" s="351"/>
      <c r="V41" s="351"/>
      <c r="W41" s="352"/>
      <c r="X41" s="350" t="s">
        <v>211</v>
      </c>
      <c r="Y41" s="351"/>
      <c r="Z41" s="351"/>
      <c r="AA41" s="351"/>
      <c r="AB41" s="351"/>
      <c r="AC41" s="351"/>
      <c r="AD41" s="351"/>
      <c r="AE41" s="351"/>
      <c r="AF41" s="351"/>
      <c r="AG41" s="351"/>
      <c r="AH41" s="352"/>
    </row>
    <row r="42" spans="1:36" x14ac:dyDescent="0.2">
      <c r="A42" s="287"/>
      <c r="B42" s="359" t="str">
        <f>IF(DATA!F21="","",DATA!F21)</f>
        <v/>
      </c>
      <c r="C42" s="360"/>
      <c r="D42" s="360"/>
      <c r="E42" s="360"/>
      <c r="F42" s="360"/>
      <c r="G42" s="360"/>
      <c r="H42" s="360"/>
      <c r="I42" s="360"/>
      <c r="J42" s="360"/>
      <c r="K42" s="360"/>
      <c r="L42" s="361"/>
      <c r="M42" s="359" t="str">
        <f>IF(DATA!F22="","",DATA!F22)</f>
        <v/>
      </c>
      <c r="N42" s="360"/>
      <c r="O42" s="360"/>
      <c r="P42" s="360"/>
      <c r="Q42" s="360"/>
      <c r="R42" s="360"/>
      <c r="S42" s="360"/>
      <c r="T42" s="360"/>
      <c r="U42" s="360"/>
      <c r="V42" s="360"/>
      <c r="W42" s="361"/>
      <c r="X42" s="356" t="str">
        <f>IF(DATA!F23="","",DATA!F23)</f>
        <v/>
      </c>
      <c r="Y42" s="357"/>
      <c r="Z42" s="357"/>
      <c r="AA42" s="357"/>
      <c r="AB42" s="357"/>
      <c r="AC42" s="357"/>
      <c r="AD42" s="357"/>
      <c r="AE42" s="357"/>
      <c r="AF42" s="357"/>
      <c r="AG42" s="357"/>
      <c r="AH42" s="358"/>
    </row>
    <row r="43" spans="1:36" x14ac:dyDescent="0.2">
      <c r="A43" s="287"/>
      <c r="B43" s="350" t="s">
        <v>212</v>
      </c>
      <c r="C43" s="351"/>
      <c r="D43" s="351"/>
      <c r="E43" s="351"/>
      <c r="F43" s="351"/>
      <c r="G43" s="351"/>
      <c r="H43" s="351"/>
      <c r="I43" s="351"/>
      <c r="J43" s="351"/>
      <c r="K43" s="351"/>
      <c r="L43" s="352"/>
      <c r="M43" s="350" t="s">
        <v>213</v>
      </c>
      <c r="N43" s="351"/>
      <c r="O43" s="351"/>
      <c r="P43" s="351"/>
      <c r="Q43" s="351"/>
      <c r="R43" s="351"/>
      <c r="S43" s="351"/>
      <c r="T43" s="351"/>
      <c r="U43" s="351"/>
      <c r="V43" s="351"/>
      <c r="W43" s="352"/>
      <c r="X43" s="374" t="s">
        <v>214</v>
      </c>
      <c r="Y43" s="375"/>
      <c r="Z43" s="375"/>
      <c r="AA43" s="375"/>
      <c r="AB43" s="375"/>
      <c r="AC43" s="375"/>
      <c r="AD43" s="375"/>
      <c r="AE43" s="375"/>
      <c r="AF43" s="375"/>
      <c r="AG43" s="375"/>
      <c r="AH43" s="376"/>
    </row>
    <row r="44" spans="1:36" x14ac:dyDescent="0.2">
      <c r="A44" s="287"/>
      <c r="B44" s="353" t="str">
        <f>IF(DATA!F26="","",DATA!F26)</f>
        <v/>
      </c>
      <c r="C44" s="354"/>
      <c r="D44" s="354"/>
      <c r="E44" s="354"/>
      <c r="F44" s="354"/>
      <c r="G44" s="354"/>
      <c r="H44" s="354"/>
      <c r="I44" s="354"/>
      <c r="J44" s="354"/>
      <c r="K44" s="354"/>
      <c r="L44" s="355"/>
      <c r="M44" s="359" t="str">
        <f>IF(DATA!F27="","",DATA!F27)</f>
        <v/>
      </c>
      <c r="N44" s="360"/>
      <c r="O44" s="360"/>
      <c r="P44" s="360"/>
      <c r="Q44" s="360"/>
      <c r="R44" s="377"/>
      <c r="S44" s="378" t="str">
        <f>IF(DATA!F5="","",IF(DATA!F27="","NOT PROVIDED",""))</f>
        <v/>
      </c>
      <c r="T44" s="378"/>
      <c r="U44" s="378"/>
      <c r="V44" s="378"/>
      <c r="W44" s="379"/>
      <c r="X44" s="365" t="str">
        <f>IF(DATA!F28="","",DATA!F28)</f>
        <v/>
      </c>
      <c r="Y44" s="366"/>
      <c r="Z44" s="366"/>
      <c r="AA44" s="366"/>
      <c r="AB44" s="366"/>
      <c r="AC44" s="247" t="s">
        <v>215</v>
      </c>
      <c r="AD44" s="366" t="str">
        <f>IF(DATA!F29="","",DATA!F29)</f>
        <v/>
      </c>
      <c r="AE44" s="366"/>
      <c r="AF44" s="366"/>
      <c r="AG44" s="366"/>
      <c r="AH44" s="367"/>
    </row>
    <row r="45" spans="1:36" x14ac:dyDescent="0.2">
      <c r="A45" s="287"/>
      <c r="B45" s="248"/>
      <c r="C45" s="248"/>
      <c r="D45" s="248"/>
      <c r="E45" s="248"/>
      <c r="F45" s="248"/>
      <c r="G45" s="248"/>
      <c r="H45" s="248"/>
      <c r="I45" s="248"/>
      <c r="J45" s="248"/>
      <c r="K45" s="248"/>
      <c r="L45" s="248"/>
      <c r="M45" s="248"/>
      <c r="N45" s="248"/>
      <c r="O45" s="248"/>
      <c r="P45" s="248"/>
      <c r="Q45" s="248"/>
      <c r="R45" s="248"/>
      <c r="S45" s="248"/>
      <c r="T45" s="248"/>
      <c r="U45" s="248"/>
      <c r="V45" s="248"/>
      <c r="W45" s="248"/>
      <c r="X45" s="249"/>
      <c r="Y45" s="249"/>
      <c r="Z45" s="249"/>
      <c r="AA45" s="249"/>
      <c r="AB45" s="249"/>
      <c r="AC45" s="250"/>
      <c r="AD45" s="249"/>
      <c r="AE45" s="249"/>
      <c r="AF45" s="249"/>
      <c r="AG45" s="249"/>
      <c r="AH45" s="249"/>
    </row>
    <row r="46" spans="1:36" ht="15.75" x14ac:dyDescent="0.25">
      <c r="A46" s="287"/>
      <c r="B46" s="43" t="s">
        <v>216</v>
      </c>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36" ht="13.5" thickBot="1" x14ac:dyDescent="0.25">
      <c r="A47" s="287"/>
      <c r="B47" s="40"/>
      <c r="C47" s="40"/>
      <c r="D47" s="40"/>
      <c r="E47" s="40"/>
      <c r="F47" s="40"/>
      <c r="G47" s="40"/>
      <c r="H47" s="40"/>
      <c r="I47" s="40"/>
      <c r="J47" s="40"/>
      <c r="K47" s="40"/>
      <c r="L47" s="40"/>
      <c r="M47" s="40"/>
      <c r="N47" s="40"/>
      <c r="O47" s="40"/>
      <c r="P47" s="40"/>
      <c r="Q47" s="40"/>
      <c r="R47" s="40"/>
      <c r="S47" s="40"/>
      <c r="T47" s="40"/>
      <c r="U47" s="40"/>
      <c r="V47" s="40"/>
      <c r="W47" s="40"/>
      <c r="X47" s="40"/>
      <c r="Y47" s="40"/>
      <c r="Z47" s="52"/>
      <c r="AA47" s="40"/>
      <c r="AB47" s="40"/>
      <c r="AC47" s="40"/>
      <c r="AD47" s="40"/>
      <c r="AE47" s="52"/>
      <c r="AF47" s="52"/>
      <c r="AG47" s="52"/>
      <c r="AH47" s="40"/>
    </row>
    <row r="48" spans="1:36" ht="13.5" thickBot="1" x14ac:dyDescent="0.25">
      <c r="A48" s="287"/>
      <c r="B48" s="40"/>
      <c r="C48" s="263">
        <v>1</v>
      </c>
      <c r="D48" s="264" t="s">
        <v>217</v>
      </c>
      <c r="E48" s="40"/>
      <c r="F48" s="40"/>
      <c r="G48" s="40"/>
      <c r="H48" s="40"/>
      <c r="I48" s="40"/>
      <c r="J48" s="40"/>
      <c r="K48" s="40"/>
      <c r="L48" s="40"/>
      <c r="M48" s="40"/>
      <c r="N48" s="40"/>
      <c r="O48" s="40"/>
      <c r="P48" s="40"/>
      <c r="Q48" s="40"/>
      <c r="R48" s="40"/>
      <c r="S48" s="40"/>
      <c r="T48" s="40"/>
      <c r="U48" s="40"/>
      <c r="V48" s="40"/>
      <c r="W48" s="40"/>
      <c r="X48" s="40"/>
      <c r="Y48" s="40"/>
      <c r="Z48" s="48"/>
      <c r="AA48" s="40"/>
      <c r="AB48" s="40"/>
      <c r="AC48" s="40"/>
      <c r="AD48" s="40"/>
      <c r="AE48" s="368" t="str">
        <f>IF(DATA!$F$24="","",DATA!$F$24)</f>
        <v/>
      </c>
      <c r="AF48" s="369"/>
      <c r="AG48" s="369"/>
      <c r="AH48" s="370"/>
    </row>
    <row r="49" spans="1:64" x14ac:dyDescent="0.2">
      <c r="A49" s="287"/>
      <c r="B49" s="40"/>
      <c r="C49" s="40"/>
      <c r="D49" s="40"/>
      <c r="E49" s="40"/>
      <c r="F49" s="40"/>
      <c r="G49" s="40"/>
      <c r="H49" s="40"/>
      <c r="I49" s="40"/>
      <c r="J49" s="40"/>
      <c r="K49" s="40"/>
      <c r="L49" s="40"/>
      <c r="M49" s="40"/>
      <c r="N49" s="40"/>
      <c r="O49" s="40"/>
      <c r="P49" s="40"/>
      <c r="Q49" s="40"/>
      <c r="R49" s="40"/>
      <c r="S49" s="40"/>
      <c r="T49" s="40"/>
      <c r="U49" s="40"/>
      <c r="V49" s="52"/>
      <c r="W49" s="52"/>
      <c r="X49" s="52"/>
      <c r="Y49" s="52"/>
      <c r="Z49" s="40"/>
      <c r="AA49" s="40"/>
      <c r="AB49" s="40"/>
      <c r="AC49" s="40"/>
      <c r="AD49" s="40"/>
      <c r="AE49" s="40"/>
      <c r="AF49" s="40"/>
      <c r="AG49" s="40"/>
      <c r="AH49" s="40"/>
    </row>
    <row r="50" spans="1:64" x14ac:dyDescent="0.2">
      <c r="A50" s="287"/>
      <c r="B50" s="40"/>
      <c r="C50" s="97">
        <v>2</v>
      </c>
      <c r="D50" s="97" t="s">
        <v>218</v>
      </c>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J50" s="241">
        <v>43</v>
      </c>
    </row>
    <row r="51" spans="1:64" x14ac:dyDescent="0.2">
      <c r="A51" s="287"/>
      <c r="B51" s="40"/>
      <c r="C51" s="97"/>
      <c r="D51" s="97" t="s">
        <v>219</v>
      </c>
      <c r="E51" s="40"/>
      <c r="F51" s="40"/>
      <c r="G51" s="40"/>
      <c r="H51" s="40"/>
      <c r="I51" s="40"/>
      <c r="J51" s="40"/>
      <c r="K51" s="40"/>
      <c r="L51" s="40"/>
      <c r="M51" s="40"/>
      <c r="N51" s="40"/>
      <c r="O51" s="40"/>
      <c r="P51" s="40"/>
      <c r="Q51" s="40"/>
      <c r="R51" s="40"/>
      <c r="S51" s="40"/>
      <c r="T51" s="40"/>
      <c r="U51" s="40"/>
      <c r="V51" s="40"/>
      <c r="W51" s="40"/>
      <c r="X51" s="40"/>
      <c r="Y51" s="40"/>
      <c r="Z51" s="47" t="s">
        <v>220</v>
      </c>
      <c r="AA51" s="53" t="str">
        <f>IF(DATA!$F$37="","",IF(DATA!$F$37="YES","X",""))</f>
        <v/>
      </c>
      <c r="AB51" s="48"/>
      <c r="AC51" s="47" t="s">
        <v>221</v>
      </c>
      <c r="AD51" s="53" t="str">
        <f>IF(DATA!$F$37="","",IF(DATA!$F$37="NO","X",""))</f>
        <v/>
      </c>
      <c r="AE51" s="52"/>
      <c r="AF51" s="40"/>
      <c r="AG51" s="40"/>
      <c r="AH51" s="40"/>
    </row>
    <row r="52" spans="1:64" x14ac:dyDescent="0.2">
      <c r="A52" s="287"/>
      <c r="B52" s="40"/>
      <c r="C52" s="40"/>
      <c r="D52" s="328" t="str">
        <f>IF(DATA!$F$15="","",IF(DATA!$F$37="","AN ANSWER TO THIS QUESTION IS REQUIRED",""))</f>
        <v/>
      </c>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J52" s="251"/>
      <c r="AK52" s="251"/>
      <c r="AL52" s="251"/>
      <c r="AM52" s="251"/>
      <c r="AN52" s="251"/>
      <c r="AO52" s="251"/>
      <c r="AP52" s="251"/>
      <c r="AQ52" s="251"/>
      <c r="AR52" s="251"/>
      <c r="AS52" s="251"/>
      <c r="AT52" s="251"/>
      <c r="AU52" s="251"/>
      <c r="AV52" s="251"/>
      <c r="AW52" s="251"/>
      <c r="AX52" s="251"/>
      <c r="AY52" s="251"/>
      <c r="AZ52" s="251"/>
      <c r="BA52" s="251"/>
      <c r="BB52" s="251"/>
      <c r="BC52" s="251"/>
      <c r="BD52" s="251"/>
      <c r="BE52" s="251"/>
      <c r="BF52" s="251"/>
      <c r="BG52" s="251"/>
      <c r="BH52" s="251"/>
      <c r="BI52" s="251"/>
      <c r="BJ52" s="251"/>
      <c r="BK52" s="251"/>
      <c r="BL52" s="252"/>
    </row>
    <row r="53" spans="1:64" x14ac:dyDescent="0.2">
      <c r="A53" s="287"/>
      <c r="B53" s="40"/>
      <c r="C53" s="40"/>
      <c r="D53" s="97" t="s">
        <v>222</v>
      </c>
      <c r="E53" s="97"/>
      <c r="F53" s="40"/>
      <c r="G53" s="40"/>
      <c r="H53" s="40"/>
      <c r="I53" s="40"/>
      <c r="J53" s="40"/>
      <c r="K53" s="40"/>
      <c r="L53" s="40"/>
      <c r="M53" s="40"/>
      <c r="N53" s="40"/>
      <c r="O53" s="40"/>
      <c r="P53" s="40"/>
      <c r="Q53" s="40"/>
      <c r="R53" s="40"/>
      <c r="S53" s="40"/>
      <c r="T53" s="40"/>
      <c r="U53" s="40"/>
      <c r="V53" s="40"/>
      <c r="W53" s="40"/>
      <c r="X53" s="40"/>
      <c r="Y53" s="52"/>
      <c r="Z53" s="40"/>
      <c r="AA53" s="40"/>
      <c r="AB53" s="40"/>
      <c r="AC53" s="40"/>
      <c r="AD53" s="52"/>
      <c r="AE53" s="52"/>
      <c r="AF53" s="40"/>
      <c r="AG53" s="40"/>
      <c r="AH53" s="40"/>
    </row>
    <row r="54" spans="1:64" ht="13.5" thickBot="1" x14ac:dyDescent="0.25">
      <c r="A54" s="287"/>
      <c r="B54" s="40"/>
      <c r="C54" s="40"/>
      <c r="D54" s="40"/>
      <c r="E54" s="97" t="s">
        <v>10</v>
      </c>
      <c r="F54" s="97" t="s">
        <v>223</v>
      </c>
      <c r="G54" s="40"/>
      <c r="H54" s="40"/>
      <c r="I54" s="40"/>
      <c r="J54" s="40"/>
      <c r="K54" s="40"/>
      <c r="L54" s="40"/>
      <c r="M54" s="331" t="str">
        <f>IF(DATA!F37="NO","N/A",IF(DATA!F38="","",DATA!F38))</f>
        <v/>
      </c>
      <c r="N54" s="332"/>
      <c r="O54" s="332"/>
      <c r="P54" s="332"/>
      <c r="Q54" s="332"/>
      <c r="R54" s="332"/>
      <c r="S54" s="332"/>
      <c r="T54" s="332"/>
      <c r="U54" s="332"/>
      <c r="V54" s="332"/>
      <c r="W54" s="332"/>
      <c r="X54" s="332"/>
      <c r="Y54" s="332"/>
      <c r="Z54" s="40"/>
      <c r="AA54" s="40"/>
      <c r="AB54" s="40"/>
      <c r="AC54" s="40"/>
      <c r="AD54" s="52"/>
      <c r="AE54" s="52"/>
      <c r="AF54" s="40"/>
      <c r="AG54" s="40"/>
      <c r="AH54" s="40"/>
      <c r="AJ54" s="241" t="s">
        <v>224</v>
      </c>
    </row>
    <row r="55" spans="1:64" ht="13.5" thickBot="1" x14ac:dyDescent="0.25">
      <c r="A55" s="287"/>
      <c r="B55" s="40"/>
      <c r="C55" s="40"/>
      <c r="D55" s="40"/>
      <c r="E55" s="97" t="s">
        <v>12</v>
      </c>
      <c r="F55" s="97" t="s">
        <v>225</v>
      </c>
      <c r="H55" s="40"/>
      <c r="I55" s="40"/>
      <c r="J55" s="40"/>
      <c r="K55" s="40"/>
      <c r="L55" s="40"/>
      <c r="M55" s="52"/>
      <c r="N55" s="52"/>
      <c r="O55" s="52"/>
      <c r="P55" s="52"/>
      <c r="Q55" s="52"/>
      <c r="R55" s="52"/>
      <c r="S55" s="52"/>
      <c r="T55" s="52"/>
      <c r="U55" s="52"/>
      <c r="V55" s="52"/>
      <c r="W55" s="52"/>
      <c r="X55" s="52"/>
      <c r="Y55" s="52"/>
      <c r="Z55" s="40"/>
      <c r="AA55" s="40"/>
      <c r="AB55" s="40"/>
      <c r="AC55" s="40"/>
      <c r="AD55" s="52"/>
      <c r="AE55" s="333" t="str">
        <f>IF(DATA!$F$15="","",IF(DATA!$F$37="","",IF(DATA!$F$37="NO",0,IF(AND(DATA!$F$37="YES",DATA!F39=""),"",DATA!F39))))</f>
        <v/>
      </c>
      <c r="AF55" s="334"/>
      <c r="AG55" s="334"/>
      <c r="AH55" s="335"/>
      <c r="AJ55" s="241" t="s">
        <v>226</v>
      </c>
      <c r="AK55" s="241" t="s">
        <v>227</v>
      </c>
    </row>
    <row r="56" spans="1:64" x14ac:dyDescent="0.2">
      <c r="A56" s="287"/>
      <c r="B56" s="40"/>
      <c r="C56" s="40"/>
      <c r="D56" s="40"/>
      <c r="E56" s="40"/>
      <c r="F56" s="40"/>
      <c r="G56" s="40"/>
      <c r="H56" s="40"/>
      <c r="I56" s="40"/>
      <c r="J56" s="40"/>
      <c r="K56" s="40"/>
      <c r="L56" s="40"/>
      <c r="M56" s="40"/>
      <c r="N56" s="40"/>
      <c r="O56" s="40"/>
      <c r="P56" s="40"/>
      <c r="Q56" s="40"/>
      <c r="R56" s="40"/>
      <c r="S56" s="40"/>
      <c r="T56" s="40"/>
      <c r="U56" s="40"/>
      <c r="V56" s="40"/>
      <c r="W56" s="40"/>
      <c r="X56" s="40"/>
      <c r="Y56" s="52"/>
      <c r="Z56" s="40"/>
      <c r="AA56" s="40"/>
      <c r="AB56" s="40"/>
      <c r="AC56" s="40"/>
      <c r="AD56" s="52"/>
      <c r="AE56" s="52"/>
      <c r="AF56" s="40"/>
      <c r="AG56" s="40"/>
      <c r="AH56" s="253" t="str">
        <f>IF(AND(DATA!$F$5&lt;&gt;"",DATA!$F$37="YES",DATA!$F$39=""),"A REQUIRED VALUE FOR 2b HAS NOT BEEN PROVIDED","")</f>
        <v/>
      </c>
    </row>
    <row r="57" spans="1:64" x14ac:dyDescent="0.2">
      <c r="A57" s="287"/>
      <c r="B57" s="40"/>
      <c r="C57" s="97">
        <v>3</v>
      </c>
      <c r="D57" s="97" t="s">
        <v>228</v>
      </c>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52"/>
      <c r="AF57" s="40"/>
      <c r="AG57" s="40"/>
      <c r="AH57" s="40"/>
      <c r="AJ57" s="241">
        <v>47</v>
      </c>
    </row>
    <row r="58" spans="1:64" x14ac:dyDescent="0.2">
      <c r="A58" s="287"/>
      <c r="B58" s="40"/>
      <c r="C58" s="40"/>
      <c r="D58" s="140" t="s">
        <v>229</v>
      </c>
      <c r="E58" s="40"/>
      <c r="F58" s="40"/>
      <c r="G58" s="40"/>
      <c r="H58" s="40"/>
      <c r="I58" s="40"/>
      <c r="J58" s="40"/>
      <c r="K58" s="40"/>
      <c r="L58" s="40"/>
      <c r="M58" s="40"/>
      <c r="N58" s="40"/>
      <c r="O58" s="40"/>
      <c r="P58" s="40"/>
      <c r="Q58" s="40"/>
      <c r="R58" s="40"/>
      <c r="S58" s="40"/>
      <c r="T58" s="40"/>
      <c r="U58" s="40"/>
      <c r="V58" s="40"/>
      <c r="W58" s="40"/>
      <c r="X58" s="40"/>
      <c r="Y58" s="40"/>
      <c r="Z58" s="47" t="s">
        <v>220</v>
      </c>
      <c r="AA58" s="53" t="str">
        <f>IF(DATA!$F$40="","",IF(DATA!$F$40="YES","X",""))</f>
        <v/>
      </c>
      <c r="AB58" s="48"/>
      <c r="AC58" s="47" t="s">
        <v>221</v>
      </c>
      <c r="AD58" s="53" t="str">
        <f>IF(DATA!$F$40="","",IF(DATA!$F$40="NO","X",""))</f>
        <v/>
      </c>
      <c r="AE58" s="52"/>
      <c r="AF58" s="40"/>
      <c r="AG58" s="40"/>
      <c r="AH58" s="40"/>
      <c r="AJ58" s="241">
        <v>16</v>
      </c>
    </row>
    <row r="59" spans="1:64" x14ac:dyDescent="0.2">
      <c r="A59" s="287"/>
      <c r="B59" s="40"/>
      <c r="C59" s="40"/>
      <c r="D59" s="328" t="str">
        <f>IF(DATA!$F$15="","",IF(DATA!$F$40="","AN ANSWER TO THIS QUESTION IS REQUIRED",""))</f>
        <v/>
      </c>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30"/>
    </row>
    <row r="60" spans="1:64" x14ac:dyDescent="0.2">
      <c r="A60" s="287"/>
      <c r="B60" s="40"/>
      <c r="C60" s="40"/>
      <c r="D60" s="97" t="s">
        <v>222</v>
      </c>
      <c r="E60" s="97"/>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52"/>
      <c r="AF60" s="40"/>
      <c r="AG60" s="40"/>
      <c r="AH60" s="40"/>
    </row>
    <row r="61" spans="1:64" ht="13.5" thickBot="1" x14ac:dyDescent="0.25">
      <c r="A61" s="287"/>
      <c r="B61" s="40"/>
      <c r="C61" s="40"/>
      <c r="D61" s="40"/>
      <c r="E61" s="97" t="s">
        <v>10</v>
      </c>
      <c r="F61" s="97" t="s">
        <v>223</v>
      </c>
      <c r="G61" s="40"/>
      <c r="H61" s="40"/>
      <c r="I61" s="40"/>
      <c r="J61" s="40"/>
      <c r="K61" s="40"/>
      <c r="L61" s="40"/>
      <c r="M61" s="331" t="str">
        <f>IF(DATA!F40="NO","N/A",IF(DATA!F41="","",DATA!F41))</f>
        <v/>
      </c>
      <c r="N61" s="332"/>
      <c r="O61" s="332"/>
      <c r="P61" s="332"/>
      <c r="Q61" s="332"/>
      <c r="R61" s="332"/>
      <c r="S61" s="332"/>
      <c r="T61" s="332"/>
      <c r="U61" s="332"/>
      <c r="V61" s="332"/>
      <c r="W61" s="332"/>
      <c r="X61" s="332"/>
      <c r="Y61" s="332"/>
      <c r="Z61" s="40"/>
      <c r="AA61" s="40"/>
      <c r="AB61" s="40"/>
      <c r="AC61" s="40"/>
      <c r="AD61" s="40"/>
      <c r="AE61" s="52"/>
      <c r="AF61" s="40"/>
      <c r="AG61" s="40"/>
      <c r="AH61" s="40"/>
      <c r="AJ61" s="241" t="s">
        <v>230</v>
      </c>
    </row>
    <row r="62" spans="1:64" ht="13.5" thickBot="1" x14ac:dyDescent="0.25">
      <c r="A62" s="287"/>
      <c r="B62" s="40"/>
      <c r="C62" s="40"/>
      <c r="D62" s="40"/>
      <c r="E62" s="97" t="s">
        <v>12</v>
      </c>
      <c r="F62" s="97" t="s">
        <v>231</v>
      </c>
      <c r="G62" s="40"/>
      <c r="H62" s="40"/>
      <c r="I62" s="40"/>
      <c r="J62" s="40"/>
      <c r="K62" s="40"/>
      <c r="L62" s="40"/>
      <c r="M62" s="52"/>
      <c r="N62" s="52"/>
      <c r="O62" s="52"/>
      <c r="P62" s="52"/>
      <c r="Q62" s="52"/>
      <c r="R62" s="52"/>
      <c r="S62" s="52"/>
      <c r="T62" s="52"/>
      <c r="U62" s="52"/>
      <c r="V62" s="52"/>
      <c r="W62" s="52"/>
      <c r="X62" s="52"/>
      <c r="Y62" s="52"/>
      <c r="Z62" s="40"/>
      <c r="AA62" s="40"/>
      <c r="AB62" s="40"/>
      <c r="AC62" s="40"/>
      <c r="AD62" s="40"/>
      <c r="AE62" s="333" t="str">
        <f>IF(DATA!$F$15="","",IF(DATA!$F$40="","",IF(DATA!$F$40="NO",0,IF(AND(DATA!$F$40="YES",DATA!F42=""),"",DATA!F42))))</f>
        <v/>
      </c>
      <c r="AF62" s="334"/>
      <c r="AG62" s="334"/>
      <c r="AH62" s="335"/>
      <c r="AJ62" s="241" t="s">
        <v>232</v>
      </c>
    </row>
    <row r="63" spans="1:64" ht="13.5" thickBot="1" x14ac:dyDescent="0.25">
      <c r="A63" s="287"/>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52"/>
      <c r="AF63" s="40"/>
      <c r="AG63" s="40"/>
      <c r="AH63" s="253" t="str">
        <f>IF(AND(DATA!$F$5&lt;&gt;"",DATA!$F$40="YES",DATA!$F$42=""),"A REQUIRED VALUE FOR 3b HAS NOT BEEN PROVIDED","")</f>
        <v/>
      </c>
    </row>
    <row r="64" spans="1:64" ht="13.5" thickBot="1" x14ac:dyDescent="0.25">
      <c r="A64" s="287"/>
      <c r="B64" s="40"/>
      <c r="C64" s="263">
        <v>4</v>
      </c>
      <c r="D64" s="264" t="s">
        <v>233</v>
      </c>
      <c r="E64" s="40"/>
      <c r="F64" s="40"/>
      <c r="G64" s="40"/>
      <c r="H64" s="40"/>
      <c r="I64" s="40"/>
      <c r="J64" s="40"/>
      <c r="K64" s="40"/>
      <c r="L64" s="40"/>
      <c r="M64" s="40"/>
      <c r="N64" s="40"/>
      <c r="O64" s="40"/>
      <c r="P64" s="40"/>
      <c r="Q64" s="40"/>
      <c r="R64" s="40"/>
      <c r="S64" s="40"/>
      <c r="T64" s="40"/>
      <c r="U64" s="40"/>
      <c r="V64" s="40"/>
      <c r="W64" s="40"/>
      <c r="X64" s="40"/>
      <c r="Y64" s="52"/>
      <c r="Z64" s="40"/>
      <c r="AA64" s="40"/>
      <c r="AB64" s="40"/>
      <c r="AC64" s="40"/>
      <c r="AD64" s="40"/>
      <c r="AE64" s="333" t="str">
        <f>IF(AND(DATA!F51="",DATA!F108="",DATA!F165="",DATA!F222="",DATA!F279=""),"",SUM(DATA!F51+DATA!F108+DATA!F165+DATA!F222+DATA!F279))</f>
        <v/>
      </c>
      <c r="AF64" s="334"/>
      <c r="AG64" s="334"/>
      <c r="AH64" s="335"/>
    </row>
    <row r="65" spans="1:64" x14ac:dyDescent="0.2">
      <c r="A65" s="287"/>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row>
    <row r="66" spans="1:64" x14ac:dyDescent="0.2">
      <c r="A66" s="287"/>
      <c r="B66" s="40"/>
      <c r="C66" s="40"/>
      <c r="D66" s="97" t="s">
        <v>539</v>
      </c>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row>
    <row r="67" spans="1:64" x14ac:dyDescent="0.2">
      <c r="A67" s="287"/>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row>
    <row r="68" spans="1:64" s="27" customFormat="1" ht="15.75" x14ac:dyDescent="0.25">
      <c r="A68" s="289"/>
      <c r="B68" s="79" t="s">
        <v>234</v>
      </c>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28"/>
      <c r="AJ68" s="241"/>
      <c r="AK68" s="242"/>
      <c r="AL68"/>
      <c r="AM68"/>
      <c r="AN68"/>
      <c r="AO68"/>
      <c r="AP68"/>
      <c r="AQ68"/>
      <c r="AR68"/>
      <c r="AS68"/>
      <c r="AT68"/>
      <c r="AU68"/>
      <c r="AV68"/>
      <c r="AW68"/>
      <c r="AX68"/>
      <c r="AY68"/>
      <c r="AZ68"/>
      <c r="BA68"/>
      <c r="BB68"/>
      <c r="BC68"/>
      <c r="BD68"/>
      <c r="BE68"/>
      <c r="BF68"/>
      <c r="BG68"/>
      <c r="BH68"/>
      <c r="BI68"/>
      <c r="BJ68"/>
      <c r="BK68"/>
      <c r="BL68"/>
    </row>
    <row r="69" spans="1:64" s="28" customFormat="1" x14ac:dyDescent="0.2">
      <c r="A69" s="289"/>
      <c r="B69" s="225" t="s">
        <v>235</v>
      </c>
      <c r="C69" s="413" t="s">
        <v>76</v>
      </c>
      <c r="D69" s="414"/>
      <c r="E69" s="414"/>
      <c r="F69" s="414"/>
      <c r="G69" s="414"/>
      <c r="H69" s="414"/>
      <c r="I69" s="414"/>
      <c r="J69" s="414"/>
      <c r="K69" s="414"/>
      <c r="L69" s="414"/>
      <c r="M69" s="414"/>
      <c r="N69" s="414"/>
      <c r="O69" s="414"/>
      <c r="P69" s="415"/>
      <c r="Q69" s="336" t="s">
        <v>81</v>
      </c>
      <c r="R69" s="336"/>
      <c r="S69" s="336"/>
      <c r="T69" s="336" t="s">
        <v>236</v>
      </c>
      <c r="U69" s="336"/>
      <c r="V69" s="336"/>
      <c r="W69" s="336" t="s">
        <v>237</v>
      </c>
      <c r="X69" s="336"/>
      <c r="Y69" s="336"/>
      <c r="Z69" s="336" t="s">
        <v>238</v>
      </c>
      <c r="AA69" s="336"/>
      <c r="AB69" s="336"/>
      <c r="AC69" s="336" t="s">
        <v>239</v>
      </c>
      <c r="AD69" s="336"/>
      <c r="AE69" s="339" t="s">
        <v>240</v>
      </c>
      <c r="AF69" s="340"/>
      <c r="AG69" s="340"/>
      <c r="AH69" s="341"/>
      <c r="AJ69" s="241"/>
      <c r="AK69" s="242"/>
      <c r="AL69"/>
      <c r="AM69"/>
      <c r="AN69"/>
      <c r="AO69"/>
      <c r="AP69"/>
      <c r="AQ69"/>
      <c r="AR69"/>
      <c r="AS69"/>
      <c r="AT69"/>
      <c r="AU69"/>
      <c r="AV69"/>
      <c r="AW69"/>
      <c r="AX69"/>
      <c r="AY69"/>
      <c r="AZ69"/>
      <c r="BA69"/>
      <c r="BB69"/>
      <c r="BC69"/>
      <c r="BD69"/>
      <c r="BE69"/>
      <c r="BF69"/>
      <c r="BG69"/>
      <c r="BH69"/>
      <c r="BI69"/>
      <c r="BJ69"/>
      <c r="BK69"/>
      <c r="BL69"/>
    </row>
    <row r="70" spans="1:64" s="28" customFormat="1" x14ac:dyDescent="0.2">
      <c r="A70" s="289"/>
      <c r="B70" s="226">
        <v>1</v>
      </c>
      <c r="C70" s="342" t="str">
        <f>IF(DATA!F43="","",DATA!F43)</f>
        <v/>
      </c>
      <c r="D70" s="343"/>
      <c r="E70" s="343"/>
      <c r="F70" s="343"/>
      <c r="G70" s="343"/>
      <c r="H70" s="343"/>
      <c r="I70" s="343"/>
      <c r="J70" s="343"/>
      <c r="K70" s="343"/>
      <c r="L70" s="343"/>
      <c r="M70" s="343"/>
      <c r="N70" s="343"/>
      <c r="O70" s="343"/>
      <c r="P70" s="344"/>
      <c r="Q70" s="338" t="str">
        <f>IF(DATA!F43="","",DATA!F48)</f>
        <v/>
      </c>
      <c r="R70" s="338"/>
      <c r="S70" s="338"/>
      <c r="T70" s="345" t="str">
        <f>IF(DATA!F43="","",DATA!F49)</f>
        <v/>
      </c>
      <c r="U70" s="345"/>
      <c r="V70" s="345"/>
      <c r="W70" s="346" t="str">
        <f>IF(DATA!F43="","",DATA!D44)</f>
        <v/>
      </c>
      <c r="X70" s="346"/>
      <c r="Y70" s="346"/>
      <c r="Z70" s="338" t="str">
        <f>IF(C70="","",IF(Q70*T70*W70&gt;10000,10000,Q70*T70*W70))</f>
        <v/>
      </c>
      <c r="AA70" s="338"/>
      <c r="AB70" s="338"/>
      <c r="AC70" s="337" t="str">
        <f>IF(C70="","",DATA!F51)</f>
        <v/>
      </c>
      <c r="AD70" s="337"/>
      <c r="AE70" s="410" t="str">
        <f>IF(C70="","",Z70*AC70)</f>
        <v/>
      </c>
      <c r="AF70" s="411"/>
      <c r="AG70" s="411"/>
      <c r="AH70" s="412"/>
      <c r="AJ70" s="241"/>
      <c r="AK70" s="242"/>
      <c r="AL70"/>
      <c r="AM70"/>
      <c r="AN70"/>
      <c r="AO70"/>
      <c r="AP70"/>
      <c r="AQ70"/>
      <c r="AR70"/>
      <c r="AS70"/>
      <c r="AT70"/>
      <c r="AU70"/>
      <c r="AV70"/>
      <c r="AW70"/>
      <c r="AX70"/>
      <c r="AY70"/>
      <c r="AZ70"/>
      <c r="BA70"/>
      <c r="BB70"/>
      <c r="BC70"/>
      <c r="BD70"/>
      <c r="BE70"/>
      <c r="BF70"/>
      <c r="BG70"/>
      <c r="BH70"/>
      <c r="BI70"/>
      <c r="BJ70"/>
      <c r="BK70"/>
      <c r="BL70"/>
    </row>
    <row r="71" spans="1:64" s="28" customFormat="1" x14ac:dyDescent="0.2">
      <c r="A71" s="289"/>
      <c r="B71" s="226">
        <v>2</v>
      </c>
      <c r="C71" s="342" t="str">
        <f>IF(DATA!F100="","",DATA!F100)</f>
        <v/>
      </c>
      <c r="D71" s="343"/>
      <c r="E71" s="343"/>
      <c r="F71" s="343"/>
      <c r="G71" s="343"/>
      <c r="H71" s="343"/>
      <c r="I71" s="343"/>
      <c r="J71" s="343"/>
      <c r="K71" s="343"/>
      <c r="L71" s="343"/>
      <c r="M71" s="343"/>
      <c r="N71" s="343"/>
      <c r="O71" s="343"/>
      <c r="P71" s="344"/>
      <c r="Q71" s="338" t="str">
        <f>IF(DATA!F100="","",DATA!F105)</f>
        <v/>
      </c>
      <c r="R71" s="338"/>
      <c r="S71" s="338"/>
      <c r="T71" s="345" t="str">
        <f>IF(DATA!F100="","",DATA!F106)</f>
        <v/>
      </c>
      <c r="U71" s="345"/>
      <c r="V71" s="345"/>
      <c r="W71" s="346" t="str">
        <f>IF(DATA!F100="","",DATA!D101)</f>
        <v/>
      </c>
      <c r="X71" s="346"/>
      <c r="Y71" s="346"/>
      <c r="Z71" s="338" t="str">
        <f>IF(C71="","",IF(Q71*T71*W71&gt;10000,10000,Q71*T71*W71))</f>
        <v/>
      </c>
      <c r="AA71" s="338"/>
      <c r="AB71" s="338"/>
      <c r="AC71" s="337" t="str">
        <f>IF(C71="","",DATA!F108)</f>
        <v/>
      </c>
      <c r="AD71" s="337"/>
      <c r="AE71" s="410" t="str">
        <f>IF(C71="","",Z71*AC71)</f>
        <v/>
      </c>
      <c r="AF71" s="411"/>
      <c r="AG71" s="411"/>
      <c r="AH71" s="412"/>
      <c r="AJ71" s="241"/>
      <c r="AK71" s="242"/>
      <c r="AL71"/>
      <c r="AM71"/>
      <c r="AN71"/>
      <c r="AO71"/>
      <c r="AP71"/>
      <c r="AQ71"/>
      <c r="AR71"/>
      <c r="AS71"/>
      <c r="AT71"/>
      <c r="AU71"/>
      <c r="AV71"/>
      <c r="AW71"/>
      <c r="AX71"/>
      <c r="AY71"/>
      <c r="AZ71"/>
      <c r="BA71"/>
      <c r="BB71"/>
      <c r="BC71"/>
      <c r="BD71"/>
      <c r="BE71"/>
      <c r="BF71"/>
      <c r="BG71"/>
      <c r="BH71"/>
      <c r="BI71"/>
      <c r="BJ71"/>
      <c r="BK71"/>
      <c r="BL71"/>
    </row>
    <row r="72" spans="1:64" s="28" customFormat="1" x14ac:dyDescent="0.2">
      <c r="A72" s="289"/>
      <c r="B72" s="226">
        <v>3</v>
      </c>
      <c r="C72" s="342" t="str">
        <f>IF(DATA!F157="","",DATA!F157)</f>
        <v/>
      </c>
      <c r="D72" s="343"/>
      <c r="E72" s="343"/>
      <c r="F72" s="343"/>
      <c r="G72" s="343"/>
      <c r="H72" s="343"/>
      <c r="I72" s="343"/>
      <c r="J72" s="343"/>
      <c r="K72" s="343"/>
      <c r="L72" s="343"/>
      <c r="M72" s="343"/>
      <c r="N72" s="343"/>
      <c r="O72" s="343"/>
      <c r="P72" s="344"/>
      <c r="Q72" s="338" t="str">
        <f>IF(DATA!F157="","",DATA!F162)</f>
        <v/>
      </c>
      <c r="R72" s="338"/>
      <c r="S72" s="338"/>
      <c r="T72" s="345" t="str">
        <f>IF(DATA!F157="","",DATA!F163)</f>
        <v/>
      </c>
      <c r="U72" s="345"/>
      <c r="V72" s="345"/>
      <c r="W72" s="346" t="str">
        <f>IF(DATA!F157="","",DATA!D158)</f>
        <v/>
      </c>
      <c r="X72" s="346"/>
      <c r="Y72" s="346"/>
      <c r="Z72" s="338" t="str">
        <f>IF(C72="","",IF(Q72*T72*W72&gt;10000,10000,Q72*T72*W72))</f>
        <v/>
      </c>
      <c r="AA72" s="338"/>
      <c r="AB72" s="338"/>
      <c r="AC72" s="337" t="str">
        <f>IF(C72="","",DATA!F165)</f>
        <v/>
      </c>
      <c r="AD72" s="337"/>
      <c r="AE72" s="410" t="str">
        <f>IF(C72="","",Z72*AC72)</f>
        <v/>
      </c>
      <c r="AF72" s="411"/>
      <c r="AG72" s="411"/>
      <c r="AH72" s="412"/>
      <c r="AJ72" s="241"/>
      <c r="AK72" s="242"/>
      <c r="AL72"/>
      <c r="AM72"/>
      <c r="AN72"/>
      <c r="AO72"/>
      <c r="AP72"/>
      <c r="AQ72"/>
      <c r="AR72"/>
      <c r="AS72"/>
      <c r="AT72"/>
      <c r="AU72"/>
      <c r="AV72"/>
      <c r="AW72"/>
      <c r="AX72"/>
      <c r="AY72"/>
      <c r="AZ72"/>
      <c r="BA72"/>
      <c r="BB72"/>
      <c r="BC72"/>
      <c r="BD72"/>
      <c r="BE72"/>
      <c r="BF72"/>
      <c r="BG72"/>
      <c r="BH72"/>
      <c r="BI72"/>
      <c r="BJ72"/>
      <c r="BK72"/>
      <c r="BL72"/>
    </row>
    <row r="73" spans="1:64" s="28" customFormat="1" x14ac:dyDescent="0.2">
      <c r="A73" s="289"/>
      <c r="B73" s="226">
        <v>4</v>
      </c>
      <c r="C73" s="342" t="str">
        <f>IF(DATA!F214="","",DATA!F214)</f>
        <v/>
      </c>
      <c r="D73" s="343"/>
      <c r="E73" s="343"/>
      <c r="F73" s="343"/>
      <c r="G73" s="343"/>
      <c r="H73" s="343"/>
      <c r="I73" s="343"/>
      <c r="J73" s="343"/>
      <c r="K73" s="343"/>
      <c r="L73" s="343"/>
      <c r="M73" s="343"/>
      <c r="N73" s="343"/>
      <c r="O73" s="343"/>
      <c r="P73" s="344"/>
      <c r="Q73" s="338" t="str">
        <f>IF(DATA!F214="","",DATA!F219)</f>
        <v/>
      </c>
      <c r="R73" s="338"/>
      <c r="S73" s="338"/>
      <c r="T73" s="345" t="str">
        <f>IF(DATA!F214="","",DATA!F220)</f>
        <v/>
      </c>
      <c r="U73" s="345"/>
      <c r="V73" s="345"/>
      <c r="W73" s="346" t="str">
        <f>IF(DATA!F214="","",DATA!D215)</f>
        <v/>
      </c>
      <c r="X73" s="346"/>
      <c r="Y73" s="346"/>
      <c r="Z73" s="338" t="str">
        <f>IF(C73="","",IF(Q73*T73*W73&gt;10000,10000,Q73*T73*W73))</f>
        <v/>
      </c>
      <c r="AA73" s="338"/>
      <c r="AB73" s="338"/>
      <c r="AC73" s="337" t="str">
        <f>IF(C73="","",DATA!F222)</f>
        <v/>
      </c>
      <c r="AD73" s="337"/>
      <c r="AE73" s="410" t="str">
        <f>IF(C73="","",Z73*AC73)</f>
        <v/>
      </c>
      <c r="AF73" s="411"/>
      <c r="AG73" s="411"/>
      <c r="AH73" s="412"/>
      <c r="AJ73" s="241"/>
      <c r="AK73" s="242"/>
      <c r="AL73"/>
      <c r="AM73"/>
      <c r="AN73"/>
      <c r="AO73"/>
      <c r="AP73"/>
      <c r="AQ73"/>
      <c r="AR73"/>
      <c r="AS73"/>
      <c r="AT73"/>
      <c r="AU73"/>
      <c r="AV73"/>
      <c r="AW73"/>
      <c r="AX73"/>
      <c r="AY73"/>
      <c r="AZ73"/>
      <c r="BA73"/>
      <c r="BB73"/>
      <c r="BC73"/>
      <c r="BD73"/>
      <c r="BE73"/>
      <c r="BF73"/>
      <c r="BG73"/>
      <c r="BH73"/>
      <c r="BI73"/>
      <c r="BJ73"/>
      <c r="BK73"/>
      <c r="BL73"/>
    </row>
    <row r="74" spans="1:64" s="28" customFormat="1" x14ac:dyDescent="0.2">
      <c r="A74" s="289"/>
      <c r="B74" s="226">
        <v>5</v>
      </c>
      <c r="C74" s="342" t="str">
        <f>IF(DATA!F271="","",DATA!F271)</f>
        <v/>
      </c>
      <c r="D74" s="343"/>
      <c r="E74" s="343"/>
      <c r="F74" s="343"/>
      <c r="G74" s="343"/>
      <c r="H74" s="343"/>
      <c r="I74" s="343"/>
      <c r="J74" s="343"/>
      <c r="K74" s="343"/>
      <c r="L74" s="343"/>
      <c r="M74" s="343"/>
      <c r="N74" s="343"/>
      <c r="O74" s="343"/>
      <c r="P74" s="344"/>
      <c r="Q74" s="338" t="str">
        <f>IF(DATA!F271="","",DATA!F276)</f>
        <v/>
      </c>
      <c r="R74" s="338"/>
      <c r="S74" s="338"/>
      <c r="T74" s="345" t="str">
        <f>IF(DATA!F271="","",DATA!F277)</f>
        <v/>
      </c>
      <c r="U74" s="345"/>
      <c r="V74" s="345"/>
      <c r="W74" s="346" t="str">
        <f>IF(DATA!F271="","",DATA!D272)</f>
        <v/>
      </c>
      <c r="X74" s="346"/>
      <c r="Y74" s="346"/>
      <c r="Z74" s="338" t="str">
        <f>IF(C74="","",IF(Q74*T74*W74&gt;10000,10000,Q74*T74*W74))</f>
        <v/>
      </c>
      <c r="AA74" s="338"/>
      <c r="AB74" s="338"/>
      <c r="AC74" s="337" t="str">
        <f>IF(C74="","",DATA!F279)</f>
        <v/>
      </c>
      <c r="AD74" s="337"/>
      <c r="AE74" s="410" t="str">
        <f>IF(C74="","",Z74*AC74)</f>
        <v/>
      </c>
      <c r="AF74" s="411"/>
      <c r="AG74" s="411"/>
      <c r="AH74" s="412"/>
      <c r="AJ74" s="241"/>
      <c r="AK74" s="242"/>
      <c r="AL74"/>
      <c r="AM74"/>
      <c r="AN74"/>
      <c r="AO74"/>
      <c r="AP74"/>
      <c r="AQ74"/>
      <c r="AR74"/>
      <c r="AS74"/>
      <c r="AT74"/>
      <c r="AU74"/>
      <c r="AV74"/>
      <c r="AW74"/>
      <c r="AX74"/>
      <c r="AY74"/>
      <c r="AZ74"/>
      <c r="BA74"/>
      <c r="BB74"/>
      <c r="BC74"/>
      <c r="BD74"/>
      <c r="BE74"/>
      <c r="BF74"/>
      <c r="BG74"/>
      <c r="BH74"/>
      <c r="BI74"/>
      <c r="BJ74"/>
      <c r="BK74"/>
      <c r="BL74"/>
    </row>
    <row r="75" spans="1:64" s="28" customFormat="1" x14ac:dyDescent="0.2">
      <c r="A75" s="289"/>
      <c r="B75" s="227"/>
      <c r="C75" s="416" t="s">
        <v>241</v>
      </c>
      <c r="D75" s="417"/>
      <c r="E75" s="417"/>
      <c r="F75" s="417"/>
      <c r="G75" s="417"/>
      <c r="H75" s="417"/>
      <c r="I75" s="417"/>
      <c r="J75" s="417"/>
      <c r="K75" s="417"/>
      <c r="L75" s="417"/>
      <c r="M75" s="417"/>
      <c r="N75" s="417"/>
      <c r="O75" s="417"/>
      <c r="P75" s="417"/>
      <c r="Q75" s="417"/>
      <c r="R75" s="417"/>
      <c r="S75" s="417"/>
      <c r="T75" s="417"/>
      <c r="U75" s="417"/>
      <c r="V75" s="417"/>
      <c r="W75" s="417"/>
      <c r="X75" s="417"/>
      <c r="Y75" s="417"/>
      <c r="Z75" s="417"/>
      <c r="AA75" s="417"/>
      <c r="AB75" s="418"/>
      <c r="AC75" s="419">
        <f>SUM(AC70:AD74)</f>
        <v>0</v>
      </c>
      <c r="AD75" s="419"/>
      <c r="AE75" s="420">
        <f>SUM(AE70:AM74)</f>
        <v>0</v>
      </c>
      <c r="AF75" s="421"/>
      <c r="AG75" s="421"/>
      <c r="AH75" s="422"/>
      <c r="AJ75" s="241"/>
      <c r="AK75" s="242"/>
      <c r="AL75"/>
      <c r="AM75"/>
      <c r="AN75"/>
      <c r="AO75"/>
      <c r="AP75"/>
      <c r="AQ75"/>
      <c r="AR75"/>
      <c r="AS75"/>
      <c r="AT75"/>
      <c r="AU75"/>
      <c r="AV75"/>
      <c r="AW75"/>
      <c r="AX75"/>
      <c r="AY75"/>
      <c r="AZ75"/>
      <c r="BA75"/>
      <c r="BB75"/>
      <c r="BC75"/>
      <c r="BD75"/>
      <c r="BE75"/>
      <c r="BF75"/>
      <c r="BG75"/>
      <c r="BH75"/>
      <c r="BI75"/>
      <c r="BJ75"/>
      <c r="BK75"/>
      <c r="BL75"/>
    </row>
    <row r="76" spans="1:64" x14ac:dyDescent="0.2">
      <c r="A76" s="287"/>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row>
    <row r="77" spans="1:64" x14ac:dyDescent="0.2">
      <c r="A77" s="287"/>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row>
    <row r="78" spans="1:64" ht="15.75" x14ac:dyDescent="0.25">
      <c r="A78" s="287"/>
      <c r="B78" s="43" t="s">
        <v>242</v>
      </c>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row>
    <row r="79" spans="1:64" x14ac:dyDescent="0.2">
      <c r="A79" s="287"/>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row>
    <row r="80" spans="1:64" x14ac:dyDescent="0.2">
      <c r="A80" s="287"/>
      <c r="B80" s="74" t="s">
        <v>243</v>
      </c>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row>
    <row r="81" spans="1:34" x14ac:dyDescent="0.2">
      <c r="A81" s="287"/>
      <c r="B81" s="40" t="s">
        <v>244</v>
      </c>
      <c r="C81" s="40"/>
      <c r="D81" s="40"/>
      <c r="E81" s="40"/>
      <c r="F81" s="40"/>
      <c r="G81" s="40"/>
      <c r="H81" s="40"/>
      <c r="I81" s="40"/>
      <c r="J81" s="40"/>
      <c r="K81" s="40"/>
      <c r="L81" s="40"/>
      <c r="M81" s="40"/>
      <c r="N81" s="97"/>
      <c r="O81" s="40"/>
      <c r="P81" s="40"/>
      <c r="Q81" s="40"/>
      <c r="R81" s="40"/>
      <c r="S81" s="40"/>
      <c r="T81" s="40"/>
      <c r="U81" s="40"/>
      <c r="V81" s="40"/>
      <c r="W81" s="40"/>
      <c r="X81" s="40"/>
      <c r="Y81" s="40"/>
      <c r="Z81" s="40"/>
      <c r="AA81" s="40"/>
      <c r="AB81" s="40"/>
      <c r="AC81" s="40"/>
      <c r="AD81" s="40"/>
      <c r="AE81" s="40"/>
      <c r="AF81" s="40"/>
      <c r="AG81" s="40"/>
      <c r="AH81" s="40"/>
    </row>
    <row r="82" spans="1:34" x14ac:dyDescent="0.2">
      <c r="A82" s="287"/>
      <c r="B82" s="40" t="str">
        <f>"Agreement number, and as noted on page 1 of this Agreement through "&amp;IF(ENTITY!A2="Chicago Cook Workforce Partnership",ENTITY!A2,ENTITY!A2&amp;",")</f>
        <v>Agreement number, and as noted on page 1 of this Agreement through Chicago Cook Workforce Partnership</v>
      </c>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row>
    <row r="83" spans="1:34" x14ac:dyDescent="0.2">
      <c r="A83" s="287"/>
      <c r="B83" s="40" t="str">
        <f>IF(ENTITY!A2="Chicago Cook Workforce Partnership",ENTITY!A4,"")&amp;" the local Workforce Innovation and Opportunity Act (WIOA) administrator), for an On-the-Job"</f>
        <v>(THE PARTNERSHIP), the local Workforce Innovation and Opportunity Act (WIOA) administrator), for an On-the-Job</v>
      </c>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row>
    <row r="84" spans="1:34" x14ac:dyDescent="0.2">
      <c r="A84" s="287"/>
      <c r="B84" s="40" t="s">
        <v>245</v>
      </c>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row>
    <row r="85" spans="1:34" x14ac:dyDescent="0.2">
      <c r="A85" s="287"/>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row>
    <row r="86" spans="1:34" x14ac:dyDescent="0.2">
      <c r="A86" s="287"/>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row>
    <row r="87" spans="1:34" x14ac:dyDescent="0.2">
      <c r="A87" s="287"/>
      <c r="B87" s="74" t="s">
        <v>246</v>
      </c>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row>
    <row r="88" spans="1:34" x14ac:dyDescent="0.2">
      <c r="A88" s="287"/>
      <c r="B88" s="97" t="s">
        <v>247</v>
      </c>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row>
    <row r="89" spans="1:34" x14ac:dyDescent="0.2">
      <c r="A89" s="287"/>
      <c r="B89" s="97" t="s">
        <v>248</v>
      </c>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row>
    <row r="90" spans="1:34" x14ac:dyDescent="0.2">
      <c r="A90" s="287"/>
      <c r="B90" s="40"/>
      <c r="C90" s="97" t="s">
        <v>249</v>
      </c>
      <c r="D90" s="97" t="s">
        <v>250</v>
      </c>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row>
    <row r="91" spans="1:34" x14ac:dyDescent="0.2">
      <c r="A91" s="287"/>
      <c r="B91" s="40"/>
      <c r="C91" s="97" t="s">
        <v>251</v>
      </c>
      <c r="D91" s="97" t="s">
        <v>252</v>
      </c>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row>
    <row r="92" spans="1:34" x14ac:dyDescent="0.2">
      <c r="A92" s="287"/>
      <c r="B92" s="40"/>
      <c r="C92" s="40"/>
      <c r="D92" s="97" t="s">
        <v>253</v>
      </c>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row>
    <row r="93" spans="1:34" x14ac:dyDescent="0.2">
      <c r="A93" s="287"/>
      <c r="B93" s="40"/>
      <c r="C93" s="40"/>
      <c r="D93" s="97" t="s">
        <v>254</v>
      </c>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row>
    <row r="94" spans="1:34" x14ac:dyDescent="0.2">
      <c r="A94" s="287"/>
      <c r="B94" s="40"/>
      <c r="C94" s="97" t="s">
        <v>255</v>
      </c>
      <c r="D94" s="97" t="s">
        <v>256</v>
      </c>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row>
    <row r="95" spans="1:34" x14ac:dyDescent="0.2">
      <c r="A95" s="287"/>
      <c r="B95" s="40"/>
      <c r="C95" s="40"/>
      <c r="D95" s="40" t="s">
        <v>257</v>
      </c>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row>
    <row r="96" spans="1:34" x14ac:dyDescent="0.2">
      <c r="A96" s="287"/>
      <c r="B96" s="40"/>
      <c r="C96" s="40"/>
      <c r="D96" s="40" t="s">
        <v>258</v>
      </c>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row>
    <row r="97" spans="1:34" x14ac:dyDescent="0.2">
      <c r="A97" s="287"/>
      <c r="B97" s="40"/>
      <c r="C97" s="40"/>
      <c r="D97" s="97" t="s">
        <v>259</v>
      </c>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row>
    <row r="98" spans="1:34" x14ac:dyDescent="0.2">
      <c r="A98" s="287"/>
      <c r="B98" s="97" t="s">
        <v>260</v>
      </c>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row>
    <row r="99" spans="1:34" x14ac:dyDescent="0.2">
      <c r="A99" s="287"/>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row>
    <row r="100" spans="1:34" x14ac:dyDescent="0.2">
      <c r="A100" s="287"/>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row>
    <row r="101" spans="1:34" x14ac:dyDescent="0.2">
      <c r="A101" s="287"/>
      <c r="B101" s="74" t="s">
        <v>261</v>
      </c>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row>
    <row r="102" spans="1:34" x14ac:dyDescent="0.2">
      <c r="A102" s="287"/>
      <c r="B102" s="75" t="s">
        <v>262</v>
      </c>
      <c r="C102" s="97" t="s">
        <v>263</v>
      </c>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row>
    <row r="103" spans="1:34" x14ac:dyDescent="0.2">
      <c r="A103" s="287"/>
      <c r="B103" s="40"/>
      <c r="C103" s="40" t="s">
        <v>264</v>
      </c>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row>
    <row r="104" spans="1:34" x14ac:dyDescent="0.2">
      <c r="A104" s="287"/>
      <c r="B104" s="75" t="s">
        <v>265</v>
      </c>
      <c r="C104" s="97" t="s">
        <v>266</v>
      </c>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row>
    <row r="105" spans="1:34" x14ac:dyDescent="0.2">
      <c r="A105" s="287"/>
      <c r="B105" s="40"/>
      <c r="C105" s="97" t="s">
        <v>267</v>
      </c>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row>
    <row r="106" spans="1:34" x14ac:dyDescent="0.2">
      <c r="A106" s="287"/>
      <c r="B106" s="75" t="s">
        <v>268</v>
      </c>
      <c r="C106" s="97" t="s">
        <v>269</v>
      </c>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row>
    <row r="107" spans="1:34" x14ac:dyDescent="0.2">
      <c r="A107" s="287"/>
      <c r="B107" s="40"/>
      <c r="C107" s="40" t="s">
        <v>270</v>
      </c>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row>
    <row r="108" spans="1:34" x14ac:dyDescent="0.2">
      <c r="A108" s="287"/>
      <c r="B108" s="40"/>
      <c r="C108" s="40" t="s">
        <v>271</v>
      </c>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row>
    <row r="109" spans="1:34" x14ac:dyDescent="0.2">
      <c r="A109" s="287"/>
      <c r="B109" s="40"/>
      <c r="C109" s="40" t="s">
        <v>272</v>
      </c>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row>
    <row r="110" spans="1:34" x14ac:dyDescent="0.2">
      <c r="A110" s="287"/>
      <c r="B110" s="75" t="s">
        <v>273</v>
      </c>
      <c r="C110" s="40" t="s">
        <v>274</v>
      </c>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row>
    <row r="111" spans="1:34" x14ac:dyDescent="0.2">
      <c r="A111" s="287"/>
      <c r="B111" s="40"/>
      <c r="C111" s="40" t="s">
        <v>275</v>
      </c>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row>
    <row r="112" spans="1:34" x14ac:dyDescent="0.2">
      <c r="A112" s="287"/>
      <c r="B112" s="40"/>
      <c r="C112" s="40" t="s">
        <v>276</v>
      </c>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row>
    <row r="113" spans="1:34" x14ac:dyDescent="0.2">
      <c r="A113" s="287"/>
      <c r="B113" s="40"/>
      <c r="C113" s="40" t="s">
        <v>277</v>
      </c>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row>
    <row r="114" spans="1:34" x14ac:dyDescent="0.2">
      <c r="A114" s="287"/>
      <c r="B114" s="75" t="s">
        <v>278</v>
      </c>
      <c r="C114" s="40" t="s">
        <v>279</v>
      </c>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row>
    <row r="115" spans="1:34" x14ac:dyDescent="0.2">
      <c r="A115" s="287"/>
      <c r="B115" s="75"/>
      <c r="C115" s="40" t="s">
        <v>280</v>
      </c>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row>
    <row r="116" spans="1:34" x14ac:dyDescent="0.2">
      <c r="A116" s="287"/>
      <c r="B116" s="75" t="s">
        <v>281</v>
      </c>
      <c r="C116" s="40" t="s">
        <v>282</v>
      </c>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row>
    <row r="117" spans="1:34" x14ac:dyDescent="0.2">
      <c r="A117" s="287"/>
      <c r="B117" s="40"/>
      <c r="C117" s="40" t="s">
        <v>283</v>
      </c>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row>
    <row r="118" spans="1:34" x14ac:dyDescent="0.2">
      <c r="A118" s="287"/>
      <c r="B118" s="40"/>
      <c r="C118" s="97" t="s">
        <v>284</v>
      </c>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row>
    <row r="119" spans="1:34" x14ac:dyDescent="0.2">
      <c r="A119" s="287"/>
      <c r="B119" s="75" t="s">
        <v>285</v>
      </c>
      <c r="C119" s="97" t="s">
        <v>286</v>
      </c>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row>
    <row r="120" spans="1:34" x14ac:dyDescent="0.2">
      <c r="A120" s="287"/>
      <c r="B120" s="40"/>
      <c r="C120" s="97" t="s">
        <v>287</v>
      </c>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row>
    <row r="121" spans="1:34" x14ac:dyDescent="0.2">
      <c r="A121" s="287"/>
      <c r="B121" s="40"/>
      <c r="C121" s="97" t="s">
        <v>288</v>
      </c>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row>
    <row r="122" spans="1:34" x14ac:dyDescent="0.2">
      <c r="A122" s="287"/>
      <c r="B122" s="40"/>
      <c r="C122" s="97" t="s">
        <v>289</v>
      </c>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row>
    <row r="123" spans="1:34" x14ac:dyDescent="0.2">
      <c r="A123" s="287"/>
      <c r="B123" s="40"/>
      <c r="C123" s="97" t="s">
        <v>290</v>
      </c>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row>
    <row r="124" spans="1:34" x14ac:dyDescent="0.2">
      <c r="A124" s="287"/>
      <c r="B124" s="40"/>
      <c r="C124" s="97" t="s">
        <v>291</v>
      </c>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row>
    <row r="125" spans="1:34" x14ac:dyDescent="0.2">
      <c r="A125" s="287"/>
      <c r="B125" s="40"/>
      <c r="C125" s="97" t="s">
        <v>292</v>
      </c>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row>
    <row r="126" spans="1:34" x14ac:dyDescent="0.2">
      <c r="A126" s="287"/>
      <c r="B126" s="135" t="s">
        <v>293</v>
      </c>
      <c r="C126" s="40" t="s">
        <v>294</v>
      </c>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row>
    <row r="127" spans="1:34" x14ac:dyDescent="0.2">
      <c r="A127" s="287"/>
      <c r="B127" s="40"/>
      <c r="C127" s="40" t="s">
        <v>295</v>
      </c>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row>
    <row r="128" spans="1:34" x14ac:dyDescent="0.2">
      <c r="A128" s="287"/>
      <c r="B128" s="40"/>
      <c r="C128" s="40" t="s">
        <v>296</v>
      </c>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row>
    <row r="129" spans="1:34" x14ac:dyDescent="0.2">
      <c r="A129" s="287"/>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row>
    <row r="130" spans="1:34" x14ac:dyDescent="0.2">
      <c r="A130" s="287"/>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row>
    <row r="131" spans="1:34" x14ac:dyDescent="0.2">
      <c r="A131" s="287"/>
      <c r="B131" s="74" t="s">
        <v>297</v>
      </c>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row>
    <row r="132" spans="1:34" x14ac:dyDescent="0.2">
      <c r="A132" s="287"/>
      <c r="B132" s="75" t="s">
        <v>262</v>
      </c>
      <c r="C132" s="76" t="str">
        <f>"To qualify for reimbursement the new Trainee must be registered through "&amp;ENTITY!A6&amp;" WIOA Program"</f>
        <v>To qualify for reimbursement the new Trainee must be registered through THE PARTNERSHIP's WIOA Program</v>
      </c>
      <c r="D132" s="76"/>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c r="AG132" s="76"/>
      <c r="AH132" s="40"/>
    </row>
    <row r="133" spans="1:34" x14ac:dyDescent="0.2">
      <c r="A133" s="287"/>
      <c r="B133" s="40"/>
      <c r="C133" s="76" t="s">
        <v>298</v>
      </c>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40"/>
    </row>
    <row r="134" spans="1:34" x14ac:dyDescent="0.2">
      <c r="A134" s="287"/>
      <c r="B134" s="40"/>
      <c r="C134" s="76" t="s">
        <v>299</v>
      </c>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40"/>
    </row>
    <row r="135" spans="1:34" x14ac:dyDescent="0.2">
      <c r="A135" s="287"/>
      <c r="B135" s="135" t="s">
        <v>265</v>
      </c>
      <c r="C135" s="76" t="s">
        <v>300</v>
      </c>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40"/>
    </row>
    <row r="136" spans="1:34" x14ac:dyDescent="0.2">
      <c r="A136" s="287"/>
      <c r="B136" s="76"/>
      <c r="C136" s="76" t="s">
        <v>301</v>
      </c>
      <c r="D136" s="76"/>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G136" s="76"/>
      <c r="AH136" s="40"/>
    </row>
    <row r="137" spans="1:34" x14ac:dyDescent="0.2">
      <c r="A137" s="287"/>
      <c r="B137" s="40"/>
      <c r="C137" s="76" t="s">
        <v>302</v>
      </c>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40"/>
    </row>
    <row r="138" spans="1:34" x14ac:dyDescent="0.2">
      <c r="A138" s="287"/>
      <c r="B138" s="40"/>
      <c r="C138" s="76" t="s">
        <v>303</v>
      </c>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40"/>
    </row>
    <row r="139" spans="1:34" ht="15" x14ac:dyDescent="0.25">
      <c r="A139" s="287"/>
      <c r="B139" s="40"/>
      <c r="C139" s="280" t="s">
        <v>304</v>
      </c>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40"/>
    </row>
    <row r="140" spans="1:34" x14ac:dyDescent="0.2">
      <c r="A140" s="287"/>
      <c r="B140" s="40"/>
      <c r="C140" s="282" t="s">
        <v>305</v>
      </c>
      <c r="D140" s="281"/>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40"/>
    </row>
    <row r="141" spans="1:34" x14ac:dyDescent="0.2">
      <c r="A141" s="287"/>
      <c r="B141" s="40"/>
      <c r="C141" s="283" t="s">
        <v>306</v>
      </c>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40"/>
    </row>
    <row r="142" spans="1:34" x14ac:dyDescent="0.2">
      <c r="A142" s="287"/>
      <c r="B142" s="40"/>
      <c r="C142" s="280" t="s">
        <v>307</v>
      </c>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40"/>
    </row>
    <row r="143" spans="1:34" x14ac:dyDescent="0.2">
      <c r="A143" s="287"/>
      <c r="B143" s="40"/>
      <c r="C143" s="280" t="s">
        <v>308</v>
      </c>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40"/>
    </row>
    <row r="144" spans="1:34" x14ac:dyDescent="0.2">
      <c r="A144" s="287"/>
      <c r="B144" s="135" t="s">
        <v>268</v>
      </c>
      <c r="C144" s="76" t="s">
        <v>309</v>
      </c>
      <c r="D144" s="76"/>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c r="AG144" s="76"/>
      <c r="AH144" s="40"/>
    </row>
    <row r="145" spans="1:37" x14ac:dyDescent="0.2">
      <c r="A145" s="287"/>
      <c r="B145" s="135"/>
      <c r="C145" s="279" t="s">
        <v>310</v>
      </c>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40"/>
    </row>
    <row r="146" spans="1:37" x14ac:dyDescent="0.2">
      <c r="A146" s="287"/>
      <c r="B146" s="135"/>
      <c r="C146" s="279" t="s">
        <v>311</v>
      </c>
      <c r="D146" s="76"/>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40"/>
    </row>
    <row r="147" spans="1:37" x14ac:dyDescent="0.2">
      <c r="A147" s="287"/>
      <c r="B147" s="135" t="s">
        <v>273</v>
      </c>
      <c r="C147" s="76" t="s">
        <v>312</v>
      </c>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40"/>
    </row>
    <row r="148" spans="1:37" x14ac:dyDescent="0.2">
      <c r="A148" s="287"/>
      <c r="B148" s="40"/>
      <c r="C148" s="40" t="s">
        <v>313</v>
      </c>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row>
    <row r="149" spans="1:37" x14ac:dyDescent="0.2">
      <c r="A149" s="287"/>
      <c r="B149" s="40"/>
      <c r="C149" s="40" t="s">
        <v>314</v>
      </c>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row>
    <row r="150" spans="1:37" x14ac:dyDescent="0.2">
      <c r="A150" s="287"/>
      <c r="B150" s="40"/>
      <c r="C150" s="40" t="str">
        <f>ENTITY!A5&amp;" the State and/or the federal government at the job site during this period and must be"</f>
        <v>THE PARTNERSHIP, the State and/or the federal government at the job site during this period and must be</v>
      </c>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row>
    <row r="151" spans="1:37" x14ac:dyDescent="0.2">
      <c r="A151" s="287"/>
      <c r="B151" s="40"/>
      <c r="C151" s="40" t="s">
        <v>315</v>
      </c>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row>
    <row r="152" spans="1:37" x14ac:dyDescent="0.2">
      <c r="A152" s="287"/>
      <c r="B152" s="40"/>
      <c r="C152" s="40" t="s">
        <v>316</v>
      </c>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row>
    <row r="153" spans="1:37" x14ac:dyDescent="0.2">
      <c r="A153" s="287"/>
      <c r="B153" s="135" t="s">
        <v>278</v>
      </c>
      <c r="C153" s="40" t="s">
        <v>317</v>
      </c>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row>
    <row r="154" spans="1:37" x14ac:dyDescent="0.2">
      <c r="A154" s="287"/>
      <c r="B154" s="40"/>
      <c r="C154" s="40" t="s">
        <v>318</v>
      </c>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row>
    <row r="155" spans="1:37" x14ac:dyDescent="0.2">
      <c r="A155" s="287"/>
      <c r="B155" s="40"/>
      <c r="C155" s="97" t="s">
        <v>319</v>
      </c>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row>
    <row r="156" spans="1:37" x14ac:dyDescent="0.2">
      <c r="A156" s="287"/>
      <c r="B156" s="40"/>
      <c r="C156" s="40" t="s">
        <v>320</v>
      </c>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row>
    <row r="157" spans="1:37" x14ac:dyDescent="0.2">
      <c r="A157" s="287"/>
      <c r="B157" s="40"/>
      <c r="C157" s="40" t="s">
        <v>321</v>
      </c>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row>
    <row r="158" spans="1:37" s="258" customFormat="1" x14ac:dyDescent="0.2">
      <c r="A158" s="289"/>
      <c r="B158" s="255" t="s">
        <v>281</v>
      </c>
      <c r="C158" s="256" t="s">
        <v>322</v>
      </c>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c r="AA158" s="256"/>
      <c r="AB158" s="256"/>
      <c r="AC158" s="256"/>
      <c r="AD158" s="256"/>
      <c r="AE158" s="256"/>
      <c r="AF158" s="256"/>
      <c r="AG158" s="256"/>
      <c r="AH158" s="257"/>
      <c r="AI158" s="254"/>
      <c r="AJ158" s="150"/>
      <c r="AK158" s="151"/>
    </row>
    <row r="159" spans="1:37" s="258" customFormat="1" x14ac:dyDescent="0.2">
      <c r="A159" s="289"/>
      <c r="B159" s="257"/>
      <c r="C159" s="256" t="s">
        <v>323</v>
      </c>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c r="AA159" s="256"/>
      <c r="AB159" s="256"/>
      <c r="AC159" s="256"/>
      <c r="AD159" s="256"/>
      <c r="AE159" s="256"/>
      <c r="AF159" s="256"/>
      <c r="AG159" s="256"/>
      <c r="AH159" s="257"/>
      <c r="AI159" s="254"/>
      <c r="AJ159" s="150"/>
      <c r="AK159" s="151"/>
    </row>
    <row r="160" spans="1:37" s="258" customFormat="1" x14ac:dyDescent="0.2">
      <c r="A160" s="289"/>
      <c r="B160" s="259" t="s">
        <v>285</v>
      </c>
      <c r="C160" s="257" t="s">
        <v>324</v>
      </c>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4"/>
      <c r="AJ160" s="150"/>
      <c r="AK160" s="151"/>
    </row>
    <row r="161" spans="1:37" s="258" customFormat="1" x14ac:dyDescent="0.2">
      <c r="A161" s="289"/>
      <c r="B161" s="257"/>
      <c r="C161" s="257" t="s">
        <v>325</v>
      </c>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4"/>
      <c r="AJ161" s="150"/>
      <c r="AK161" s="151"/>
    </row>
    <row r="162" spans="1:37" s="258" customFormat="1" x14ac:dyDescent="0.2">
      <c r="A162" s="289"/>
      <c r="B162" s="257"/>
      <c r="C162" s="257" t="s">
        <v>326</v>
      </c>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4"/>
      <c r="AJ162" s="150"/>
      <c r="AK162" s="151"/>
    </row>
    <row r="163" spans="1:37" x14ac:dyDescent="0.2">
      <c r="A163" s="287"/>
      <c r="B163" s="135" t="s">
        <v>293</v>
      </c>
      <c r="C163" s="40" t="s">
        <v>327</v>
      </c>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row>
    <row r="164" spans="1:37" x14ac:dyDescent="0.2">
      <c r="A164" s="287"/>
      <c r="B164" s="40"/>
      <c r="C164" s="40" t="s">
        <v>328</v>
      </c>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row>
    <row r="165" spans="1:37" x14ac:dyDescent="0.2">
      <c r="A165" s="287"/>
      <c r="B165" s="40"/>
      <c r="C165" s="40" t="s">
        <v>329</v>
      </c>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row>
    <row r="166" spans="1:37" x14ac:dyDescent="0.2">
      <c r="A166" s="287"/>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row>
    <row r="167" spans="1:37" x14ac:dyDescent="0.2">
      <c r="A167" s="287"/>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row>
    <row r="168" spans="1:37" x14ac:dyDescent="0.2">
      <c r="A168" s="287"/>
      <c r="B168" s="74" t="s">
        <v>330</v>
      </c>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row>
    <row r="169" spans="1:37" x14ac:dyDescent="0.2">
      <c r="A169" s="287"/>
      <c r="B169" s="75" t="s">
        <v>262</v>
      </c>
      <c r="C169" s="40" t="s">
        <v>331</v>
      </c>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row>
    <row r="170" spans="1:37" x14ac:dyDescent="0.2">
      <c r="A170" s="287"/>
      <c r="B170" s="40"/>
      <c r="C170" s="40" t="s">
        <v>332</v>
      </c>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row>
    <row r="171" spans="1:37" s="261" customFormat="1" x14ac:dyDescent="0.2">
      <c r="A171" s="287"/>
      <c r="B171" s="260"/>
      <c r="C171" s="260" t="s">
        <v>333</v>
      </c>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8"/>
      <c r="AJ171" s="150"/>
      <c r="AK171" s="151"/>
    </row>
    <row r="172" spans="1:37" x14ac:dyDescent="0.2">
      <c r="A172" s="287"/>
      <c r="B172" s="40"/>
      <c r="C172" s="40" t="s">
        <v>334</v>
      </c>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row>
    <row r="173" spans="1:37" x14ac:dyDescent="0.2">
      <c r="A173" s="287"/>
      <c r="B173" s="75" t="s">
        <v>265</v>
      </c>
      <c r="C173" s="40" t="s">
        <v>335</v>
      </c>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row>
    <row r="174" spans="1:37" x14ac:dyDescent="0.2">
      <c r="A174" s="287"/>
      <c r="B174" s="75" t="s">
        <v>268</v>
      </c>
      <c r="C174" s="40" t="s">
        <v>336</v>
      </c>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row>
    <row r="175" spans="1:37" x14ac:dyDescent="0.2">
      <c r="A175" s="287"/>
      <c r="B175" s="75" t="s">
        <v>273</v>
      </c>
      <c r="C175" s="40" t="s">
        <v>337</v>
      </c>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row>
    <row r="176" spans="1:37" x14ac:dyDescent="0.2">
      <c r="A176" s="287"/>
      <c r="B176" s="40"/>
      <c r="C176" s="40" t="s">
        <v>338</v>
      </c>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row>
    <row r="177" spans="1:34" x14ac:dyDescent="0.2">
      <c r="A177" s="287"/>
      <c r="B177" s="40"/>
      <c r="C177" s="40" t="s">
        <v>339</v>
      </c>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row>
    <row r="178" spans="1:34" x14ac:dyDescent="0.2">
      <c r="A178" s="287"/>
      <c r="B178" s="75" t="s">
        <v>278</v>
      </c>
      <c r="C178" s="40" t="s">
        <v>340</v>
      </c>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row>
    <row r="179" spans="1:34" x14ac:dyDescent="0.2">
      <c r="A179" s="287"/>
      <c r="B179" s="40"/>
      <c r="C179" s="40" t="s">
        <v>341</v>
      </c>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row>
    <row r="180" spans="1:34" x14ac:dyDescent="0.2">
      <c r="A180" s="287"/>
      <c r="B180" s="40"/>
      <c r="C180" s="40" t="s">
        <v>342</v>
      </c>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row>
    <row r="181" spans="1:34" x14ac:dyDescent="0.2">
      <c r="A181" s="287"/>
      <c r="B181" s="75" t="s">
        <v>281</v>
      </c>
      <c r="C181" s="40" t="s">
        <v>343</v>
      </c>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row>
    <row r="182" spans="1:34" x14ac:dyDescent="0.2">
      <c r="A182" s="287"/>
      <c r="B182" s="75" t="s">
        <v>285</v>
      </c>
      <c r="C182" s="40" t="s">
        <v>344</v>
      </c>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row>
    <row r="183" spans="1:34" x14ac:dyDescent="0.2">
      <c r="A183" s="287"/>
      <c r="B183" s="40"/>
      <c r="C183" s="40" t="s">
        <v>345</v>
      </c>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row>
    <row r="184" spans="1:34" x14ac:dyDescent="0.2">
      <c r="A184" s="287"/>
      <c r="B184" s="40"/>
      <c r="C184" s="40" t="s">
        <v>346</v>
      </c>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row>
    <row r="185" spans="1:34" x14ac:dyDescent="0.2">
      <c r="A185" s="287"/>
      <c r="B185" s="75" t="s">
        <v>293</v>
      </c>
      <c r="C185" s="40" t="s">
        <v>347</v>
      </c>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row>
    <row r="186" spans="1:34" x14ac:dyDescent="0.2">
      <c r="A186" s="287"/>
      <c r="B186" s="40"/>
      <c r="C186" s="40" t="s">
        <v>348</v>
      </c>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row>
    <row r="187" spans="1:34" x14ac:dyDescent="0.2">
      <c r="A187" s="287"/>
      <c r="B187" s="75" t="s">
        <v>349</v>
      </c>
      <c r="C187" s="97" t="s">
        <v>350</v>
      </c>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row>
    <row r="188" spans="1:34" x14ac:dyDescent="0.2">
      <c r="A188" s="287"/>
      <c r="B188" s="40"/>
      <c r="C188" s="97" t="s">
        <v>351</v>
      </c>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row>
    <row r="189" spans="1:34" x14ac:dyDescent="0.2">
      <c r="A189" s="287"/>
      <c r="B189" s="40"/>
      <c r="C189" s="97" t="s">
        <v>352</v>
      </c>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row>
    <row r="190" spans="1:34" x14ac:dyDescent="0.2">
      <c r="A190" s="287"/>
      <c r="B190" s="40"/>
      <c r="C190" s="40" t="s">
        <v>353</v>
      </c>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row>
    <row r="191" spans="1:34" x14ac:dyDescent="0.2">
      <c r="A191" s="287"/>
      <c r="B191" s="75" t="s">
        <v>354</v>
      </c>
      <c r="C191" s="40" t="s">
        <v>355</v>
      </c>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row>
    <row r="192" spans="1:34" x14ac:dyDescent="0.2">
      <c r="A192" s="287"/>
      <c r="B192" s="40"/>
      <c r="C192" s="40" t="s">
        <v>356</v>
      </c>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row>
    <row r="193" spans="1:34" x14ac:dyDescent="0.2">
      <c r="A193" s="287"/>
      <c r="B193" s="40"/>
      <c r="C193" s="40" t="s">
        <v>357</v>
      </c>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row>
    <row r="194" spans="1:34" x14ac:dyDescent="0.2">
      <c r="A194" s="287"/>
      <c r="B194" s="40"/>
      <c r="C194" s="40" t="s">
        <v>358</v>
      </c>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row>
    <row r="195" spans="1:34" x14ac:dyDescent="0.2">
      <c r="A195" s="287"/>
      <c r="B195" s="75" t="s">
        <v>359</v>
      </c>
      <c r="C195" s="97" t="s">
        <v>360</v>
      </c>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row>
    <row r="196" spans="1:34" x14ac:dyDescent="0.2">
      <c r="A196" s="287"/>
      <c r="B196" s="75" t="s">
        <v>361</v>
      </c>
      <c r="C196" s="40" t="s">
        <v>362</v>
      </c>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row>
    <row r="197" spans="1:34" x14ac:dyDescent="0.2">
      <c r="A197" s="287"/>
      <c r="B197" s="40"/>
      <c r="C197" s="97" t="s">
        <v>363</v>
      </c>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row>
    <row r="198" spans="1:34" x14ac:dyDescent="0.2">
      <c r="A198" s="287"/>
      <c r="B198" s="40"/>
      <c r="C198" s="40" t="s">
        <v>364</v>
      </c>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row>
    <row r="199" spans="1:34" x14ac:dyDescent="0.2">
      <c r="A199" s="287"/>
      <c r="B199" s="40"/>
      <c r="C199" s="40" t="s">
        <v>365</v>
      </c>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row>
    <row r="200" spans="1:34" x14ac:dyDescent="0.2">
      <c r="A200" s="287"/>
      <c r="B200" s="135" t="s">
        <v>366</v>
      </c>
      <c r="C200" s="97" t="s">
        <v>367</v>
      </c>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row>
    <row r="201" spans="1:34" x14ac:dyDescent="0.2">
      <c r="A201" s="287"/>
      <c r="B201" s="135"/>
      <c r="C201" s="97" t="s">
        <v>368</v>
      </c>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row>
    <row r="202" spans="1:34" x14ac:dyDescent="0.2">
      <c r="A202" s="287"/>
      <c r="B202" s="135" t="s">
        <v>369</v>
      </c>
      <c r="C202" s="40" t="s">
        <v>370</v>
      </c>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row>
    <row r="203" spans="1:34" x14ac:dyDescent="0.2">
      <c r="A203" s="287"/>
      <c r="B203" s="40"/>
      <c r="C203" s="97" t="s">
        <v>371</v>
      </c>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row>
    <row r="204" spans="1:34" x14ac:dyDescent="0.2">
      <c r="A204" s="287"/>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row>
    <row r="205" spans="1:34" x14ac:dyDescent="0.2">
      <c r="A205" s="287"/>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row>
    <row r="206" spans="1:34" x14ac:dyDescent="0.2">
      <c r="A206" s="287"/>
      <c r="B206" s="74" t="s">
        <v>372</v>
      </c>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row>
    <row r="207" spans="1:34" x14ac:dyDescent="0.2">
      <c r="A207" s="287"/>
      <c r="B207" s="135" t="s">
        <v>373</v>
      </c>
      <c r="C207" s="97" t="s">
        <v>374</v>
      </c>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row>
    <row r="208" spans="1:34" x14ac:dyDescent="0.2">
      <c r="A208" s="287"/>
      <c r="B208" s="74"/>
      <c r="C208" s="97" t="s">
        <v>375</v>
      </c>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row>
    <row r="209" spans="1:34" x14ac:dyDescent="0.2">
      <c r="A209" s="287"/>
      <c r="B209" s="74"/>
      <c r="C209" s="97" t="s">
        <v>376</v>
      </c>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row>
    <row r="210" spans="1:34" x14ac:dyDescent="0.2">
      <c r="A210" s="287"/>
      <c r="B210" s="135" t="s">
        <v>265</v>
      </c>
      <c r="C210" s="97" t="s">
        <v>377</v>
      </c>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row>
    <row r="211" spans="1:34" x14ac:dyDescent="0.2">
      <c r="A211" s="287"/>
      <c r="B211" s="135" t="s">
        <v>268</v>
      </c>
      <c r="C211" s="97" t="s">
        <v>378</v>
      </c>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row>
    <row r="212" spans="1:34" x14ac:dyDescent="0.2">
      <c r="A212" s="287"/>
      <c r="B212" s="135" t="s">
        <v>273</v>
      </c>
      <c r="C212" s="97" t="s">
        <v>379</v>
      </c>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row>
    <row r="213" spans="1:34" x14ac:dyDescent="0.2">
      <c r="A213" s="287"/>
      <c r="B213" s="40"/>
      <c r="C213" s="40" t="s">
        <v>380</v>
      </c>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row>
    <row r="214" spans="1:34" x14ac:dyDescent="0.2">
      <c r="A214" s="287"/>
      <c r="B214" s="40"/>
      <c r="C214" s="97" t="s">
        <v>381</v>
      </c>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row>
    <row r="215" spans="1:34" x14ac:dyDescent="0.2">
      <c r="A215" s="287"/>
      <c r="B215" s="284" t="s">
        <v>278</v>
      </c>
      <c r="C215" s="97" t="s">
        <v>382</v>
      </c>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row>
    <row r="216" spans="1:34" x14ac:dyDescent="0.2">
      <c r="A216" s="287"/>
      <c r="B216" s="40"/>
      <c r="C216" s="97" t="s">
        <v>383</v>
      </c>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row>
    <row r="217" spans="1:34" x14ac:dyDescent="0.2">
      <c r="A217" s="287"/>
      <c r="B217" s="40"/>
      <c r="C217" s="97" t="s">
        <v>384</v>
      </c>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row>
    <row r="218" spans="1:34" x14ac:dyDescent="0.2">
      <c r="A218" s="287"/>
      <c r="B218" s="135" t="s">
        <v>281</v>
      </c>
      <c r="C218" s="40" t="str">
        <f>"The Employer holds harmless the OJT Broker and "&amp;ENTITY!A5&amp;" their officers, agents, and employees,"</f>
        <v>The Employer holds harmless the OJT Broker and THE PARTNERSHIP, their officers, agents, and employees,</v>
      </c>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row>
    <row r="219" spans="1:34" x14ac:dyDescent="0.2">
      <c r="A219" s="287"/>
      <c r="B219" s="40"/>
      <c r="C219" s="97" t="s">
        <v>385</v>
      </c>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row>
    <row r="220" spans="1:34" x14ac:dyDescent="0.2">
      <c r="A220" s="287"/>
      <c r="B220" s="40"/>
      <c r="C220" s="40" t="s">
        <v>386</v>
      </c>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row>
    <row r="221" spans="1:34" x14ac:dyDescent="0.2">
      <c r="A221" s="287"/>
      <c r="B221" s="40"/>
      <c r="C221" s="40" t="s">
        <v>387</v>
      </c>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row>
    <row r="222" spans="1:34" x14ac:dyDescent="0.2">
      <c r="A222" s="287"/>
      <c r="B222" s="40"/>
      <c r="C222" s="40" t="str">
        <f>"and "&amp;ENTITY!A7&amp;" described herein shall not be exclusive, and are in addition to any other rights and"</f>
        <v>and THE PARTNERSHIP described herein shall not be exclusive, and are in addition to any other rights and</v>
      </c>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row>
    <row r="223" spans="1:34" x14ac:dyDescent="0.2">
      <c r="A223" s="287"/>
      <c r="B223" s="40"/>
      <c r="C223" s="40" t="s">
        <v>388</v>
      </c>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row>
    <row r="224" spans="1:34" x14ac:dyDescent="0.2">
      <c r="A224" s="287"/>
      <c r="B224" s="135" t="s">
        <v>285</v>
      </c>
      <c r="C224" s="40" t="s">
        <v>389</v>
      </c>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row>
    <row r="225" spans="1:34" x14ac:dyDescent="0.2">
      <c r="A225" s="287"/>
      <c r="B225" s="40"/>
      <c r="C225" s="97" t="s">
        <v>390</v>
      </c>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row>
    <row r="226" spans="1:34" x14ac:dyDescent="0.2">
      <c r="A226" s="287"/>
      <c r="B226" s="40"/>
      <c r="C226" s="40" t="s">
        <v>391</v>
      </c>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row>
    <row r="227" spans="1:34" x14ac:dyDescent="0.2">
      <c r="A227" s="287"/>
      <c r="B227" s="40"/>
      <c r="C227" s="40" t="str">
        <f>"be settled by mutual consent will be decided by the WIOA Administrator, "&amp;ENTITY!A7&amp;". A copy of"</f>
        <v>be settled by mutual consent will be decided by the WIOA Administrator, THE PARTNERSHIP. A copy of</v>
      </c>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row>
    <row r="228" spans="1:34" x14ac:dyDescent="0.2">
      <c r="A228" s="287"/>
      <c r="B228" s="40"/>
      <c r="C228" s="40" t="str">
        <f>ENTITY!A6&amp;" decision will be provided to all parties."</f>
        <v>THE PARTNERSHIP's decision will be provided to all parties.</v>
      </c>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row>
    <row r="229" spans="1:34" x14ac:dyDescent="0.2">
      <c r="A229" s="287"/>
      <c r="B229" s="135" t="s">
        <v>293</v>
      </c>
      <c r="C229" s="40" t="s">
        <v>392</v>
      </c>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row>
    <row r="230" spans="1:34" x14ac:dyDescent="0.2">
      <c r="A230" s="287"/>
      <c r="B230" s="40"/>
      <c r="C230" s="40" t="s">
        <v>393</v>
      </c>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row>
    <row r="231" spans="1:34" x14ac:dyDescent="0.2">
      <c r="A231" s="287"/>
      <c r="B231" s="135" t="s">
        <v>394</v>
      </c>
      <c r="C231" s="40" t="s">
        <v>395</v>
      </c>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row>
    <row r="232" spans="1:34" x14ac:dyDescent="0.2">
      <c r="A232" s="287"/>
      <c r="B232" s="40"/>
      <c r="C232" s="40" t="s">
        <v>396</v>
      </c>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row>
    <row r="233" spans="1:34" x14ac:dyDescent="0.2">
      <c r="A233" s="287"/>
      <c r="B233" s="40"/>
      <c r="C233" s="40" t="s">
        <v>397</v>
      </c>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row>
    <row r="234" spans="1:34" x14ac:dyDescent="0.2">
      <c r="A234" s="287"/>
      <c r="B234" s="40"/>
      <c r="C234" s="40" t="s">
        <v>398</v>
      </c>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row>
    <row r="235" spans="1:34" x14ac:dyDescent="0.2">
      <c r="A235" s="287"/>
      <c r="B235" s="40"/>
      <c r="C235" s="272"/>
      <c r="D235" s="40"/>
      <c r="E235" s="40"/>
      <c r="F235" s="40"/>
      <c r="G235" s="40"/>
      <c r="H235" s="40"/>
      <c r="I235" s="40"/>
      <c r="J235" s="40"/>
      <c r="K235" s="40"/>
      <c r="L235" s="40"/>
      <c r="M235" s="40"/>
      <c r="N235" s="40"/>
      <c r="O235" s="40"/>
      <c r="P235" s="40"/>
      <c r="Q235" s="40"/>
      <c r="R235" s="76"/>
      <c r="S235" s="40"/>
      <c r="T235" s="40"/>
      <c r="U235" s="40"/>
      <c r="V235" s="40"/>
      <c r="W235" s="40"/>
      <c r="X235" s="40"/>
      <c r="Y235" s="40"/>
      <c r="Z235" s="40"/>
      <c r="AA235" s="40"/>
      <c r="AB235" s="40"/>
      <c r="AC235" s="40"/>
      <c r="AD235" s="40"/>
      <c r="AE235" s="40"/>
      <c r="AF235" s="40"/>
      <c r="AG235" s="40"/>
      <c r="AH235" s="40"/>
    </row>
    <row r="236" spans="1:34" x14ac:dyDescent="0.2">
      <c r="A236" s="287"/>
      <c r="B236" s="40"/>
      <c r="C236" s="272" t="s">
        <v>540</v>
      </c>
      <c r="D236" s="40"/>
      <c r="E236" s="40"/>
      <c r="F236" s="40"/>
      <c r="G236" s="40"/>
      <c r="H236" s="40"/>
      <c r="I236" s="40"/>
      <c r="J236" s="40"/>
      <c r="K236" s="40"/>
      <c r="L236" s="40"/>
      <c r="M236" s="40"/>
      <c r="N236" s="40"/>
      <c r="O236" s="40"/>
      <c r="P236" s="40"/>
      <c r="Q236" s="40"/>
      <c r="R236" s="76"/>
      <c r="S236" s="40"/>
      <c r="T236" s="40"/>
      <c r="U236" s="40"/>
      <c r="V236" s="40"/>
      <c r="W236" s="40"/>
      <c r="X236" s="40"/>
      <c r="Y236" s="40"/>
      <c r="Z236" s="40"/>
      <c r="AA236" s="40"/>
      <c r="AB236" s="40"/>
      <c r="AC236" s="40"/>
      <c r="AD236" s="40"/>
      <c r="AE236" s="40"/>
      <c r="AF236" s="40"/>
      <c r="AG236" s="40"/>
      <c r="AH236" s="40"/>
    </row>
    <row r="237" spans="1:34" x14ac:dyDescent="0.2">
      <c r="A237" s="287"/>
      <c r="B237" s="40"/>
      <c r="C237" s="40"/>
      <c r="D237" s="40"/>
      <c r="E237" s="40"/>
      <c r="F237" s="40"/>
      <c r="G237" s="40"/>
      <c r="H237" s="40"/>
      <c r="I237" s="40"/>
      <c r="J237" s="40"/>
      <c r="K237" s="40"/>
      <c r="L237" s="40"/>
      <c r="M237" s="40"/>
      <c r="N237" s="40"/>
      <c r="O237" s="40"/>
      <c r="P237" s="40"/>
      <c r="Q237" s="40"/>
      <c r="R237" s="76"/>
      <c r="S237" s="40"/>
      <c r="T237" s="40"/>
      <c r="U237" s="40"/>
      <c r="V237" s="40"/>
      <c r="W237" s="40"/>
      <c r="X237" s="40"/>
      <c r="Y237" s="40"/>
      <c r="Z237" s="40"/>
      <c r="AA237" s="40"/>
      <c r="AB237" s="40"/>
      <c r="AC237" s="40"/>
      <c r="AD237" s="40"/>
      <c r="AE237" s="40"/>
      <c r="AF237" s="40"/>
      <c r="AG237" s="40"/>
      <c r="AH237" s="40"/>
    </row>
    <row r="238" spans="1:34" ht="15.75" x14ac:dyDescent="0.25">
      <c r="A238" s="287"/>
      <c r="B238" s="43" t="s">
        <v>399</v>
      </c>
      <c r="C238" s="40"/>
      <c r="D238" s="40"/>
      <c r="E238" s="40"/>
      <c r="F238" s="40"/>
      <c r="G238" s="40"/>
      <c r="H238" s="40"/>
      <c r="I238" s="40"/>
      <c r="J238" s="40"/>
      <c r="K238" s="40"/>
      <c r="L238" s="40"/>
      <c r="M238" s="40"/>
      <c r="N238" s="40"/>
      <c r="O238" s="40"/>
      <c r="P238" s="40"/>
      <c r="Q238" s="40"/>
      <c r="R238" s="76"/>
      <c r="S238" s="40"/>
      <c r="T238" s="40"/>
      <c r="U238" s="40"/>
      <c r="V238" s="40"/>
      <c r="W238" s="40"/>
      <c r="X238" s="40"/>
      <c r="Y238" s="40"/>
      <c r="Z238" s="40"/>
      <c r="AA238" s="40"/>
      <c r="AB238" s="40"/>
      <c r="AC238" s="40"/>
      <c r="AD238" s="40"/>
      <c r="AE238" s="40"/>
      <c r="AF238" s="40"/>
      <c r="AG238" s="40"/>
      <c r="AH238" s="40"/>
    </row>
    <row r="239" spans="1:34" x14ac:dyDescent="0.2">
      <c r="A239" s="287"/>
      <c r="B239" s="77" t="s">
        <v>400</v>
      </c>
      <c r="C239" s="40"/>
      <c r="D239" s="40"/>
      <c r="E239" s="40"/>
      <c r="F239" s="40"/>
      <c r="G239" s="40"/>
      <c r="H239" s="40"/>
      <c r="I239" s="40"/>
      <c r="J239" s="40"/>
      <c r="K239" s="40"/>
      <c r="L239" s="40"/>
      <c r="M239" s="40"/>
      <c r="N239" s="40"/>
      <c r="O239" s="40"/>
      <c r="P239" s="40"/>
      <c r="Q239" s="40"/>
      <c r="R239" s="76"/>
      <c r="S239" s="40"/>
      <c r="T239" s="40"/>
      <c r="U239" s="40"/>
      <c r="V239" s="40"/>
      <c r="W239" s="40"/>
      <c r="X239" s="40"/>
      <c r="Y239" s="40"/>
      <c r="Z239" s="40"/>
      <c r="AA239" s="40"/>
      <c r="AB239" s="40"/>
      <c r="AC239" s="40"/>
      <c r="AD239" s="40"/>
      <c r="AE239" s="40"/>
      <c r="AF239" s="40"/>
      <c r="AG239" s="40"/>
      <c r="AH239" s="40"/>
    </row>
    <row r="240" spans="1:34" x14ac:dyDescent="0.2">
      <c r="A240" s="287"/>
      <c r="B240" s="40"/>
      <c r="C240" s="40"/>
      <c r="D240" s="40"/>
      <c r="E240" s="40"/>
      <c r="F240" s="40"/>
      <c r="G240" s="40"/>
      <c r="H240" s="40"/>
      <c r="I240" s="40"/>
      <c r="J240" s="40"/>
      <c r="K240" s="40"/>
      <c r="L240" s="40"/>
      <c r="M240" s="40"/>
      <c r="N240" s="40"/>
      <c r="O240" s="40"/>
      <c r="P240" s="40"/>
      <c r="Q240" s="40"/>
      <c r="R240" s="76"/>
      <c r="S240" s="40"/>
      <c r="T240" s="40"/>
      <c r="U240" s="40"/>
      <c r="V240" s="40"/>
      <c r="W240" s="40"/>
      <c r="X240" s="40"/>
      <c r="Y240" s="40"/>
      <c r="Z240" s="40"/>
      <c r="AA240" s="40"/>
      <c r="AB240" s="40"/>
      <c r="AC240" s="40"/>
      <c r="AD240" s="40"/>
      <c r="AE240" s="40"/>
      <c r="AF240" s="40"/>
      <c r="AG240" s="40"/>
      <c r="AH240" s="40"/>
    </row>
    <row r="241" spans="1:36" x14ac:dyDescent="0.2">
      <c r="A241" s="287"/>
      <c r="B241" s="40" t="s">
        <v>401</v>
      </c>
      <c r="C241" s="40"/>
      <c r="D241" s="40"/>
      <c r="E241" s="40"/>
      <c r="F241" s="40"/>
      <c r="G241" s="40"/>
      <c r="H241" s="40"/>
      <c r="I241" s="40"/>
      <c r="J241" s="40"/>
      <c r="K241" s="40"/>
      <c r="L241" s="40"/>
      <c r="M241" s="40"/>
      <c r="N241" s="40"/>
      <c r="O241" s="40"/>
      <c r="P241" s="40"/>
      <c r="Q241" s="40"/>
      <c r="R241" s="76"/>
      <c r="S241" s="40"/>
      <c r="T241" s="40"/>
      <c r="U241" s="40"/>
      <c r="V241" s="40"/>
      <c r="W241" s="40"/>
      <c r="X241" s="40"/>
      <c r="Y241" s="40"/>
      <c r="Z241" s="40"/>
      <c r="AA241" s="40"/>
      <c r="AB241" s="40"/>
      <c r="AC241" s="40"/>
      <c r="AD241" s="40"/>
      <c r="AE241" s="40"/>
      <c r="AF241" s="40"/>
      <c r="AG241" s="40"/>
      <c r="AH241" s="40"/>
    </row>
    <row r="242" spans="1:36" x14ac:dyDescent="0.2">
      <c r="A242" s="287"/>
      <c r="B242" s="40"/>
      <c r="C242" s="40"/>
      <c r="D242" s="40"/>
      <c r="E242" s="40"/>
      <c r="F242" s="40"/>
      <c r="G242" s="40"/>
      <c r="H242" s="40"/>
      <c r="I242" s="40"/>
      <c r="J242" s="40"/>
      <c r="K242" s="40"/>
      <c r="L242" s="40"/>
      <c r="M242" s="40"/>
      <c r="N242" s="40"/>
      <c r="O242" s="40"/>
      <c r="P242" s="40"/>
      <c r="Q242" s="40"/>
      <c r="R242" s="76"/>
      <c r="S242" s="40"/>
      <c r="T242" s="40"/>
      <c r="U242" s="40"/>
      <c r="V242" s="40"/>
      <c r="W242" s="40"/>
      <c r="X242" s="40"/>
      <c r="Y242" s="40"/>
      <c r="Z242" s="40"/>
      <c r="AA242" s="40"/>
      <c r="AB242" s="40"/>
      <c r="AC242" s="40"/>
      <c r="AD242" s="40"/>
      <c r="AE242" s="40"/>
      <c r="AF242" s="40"/>
      <c r="AG242" s="40"/>
      <c r="AH242" s="40"/>
    </row>
    <row r="243" spans="1:36" ht="15" x14ac:dyDescent="0.25">
      <c r="A243" s="287"/>
      <c r="B243" s="78" t="s">
        <v>402</v>
      </c>
      <c r="C243" s="40"/>
      <c r="D243" s="40"/>
      <c r="E243" s="40"/>
      <c r="F243" s="40"/>
      <c r="G243" s="40"/>
      <c r="H243" s="40"/>
      <c r="I243" s="40"/>
      <c r="J243" s="40"/>
      <c r="K243" s="40"/>
      <c r="L243" s="40"/>
      <c r="M243" s="40"/>
      <c r="N243" s="40"/>
      <c r="O243" s="40"/>
      <c r="P243" s="40"/>
      <c r="Q243" s="40"/>
      <c r="R243" s="76"/>
      <c r="S243" s="40"/>
      <c r="T243" s="40"/>
      <c r="U243" s="40"/>
      <c r="V243" s="40"/>
      <c r="W243" s="40"/>
      <c r="X243" s="40"/>
      <c r="Y243" s="40"/>
      <c r="Z243" s="40"/>
      <c r="AA243" s="40"/>
      <c r="AB243" s="40"/>
      <c r="AC243" s="40"/>
      <c r="AD243" s="40"/>
      <c r="AE243" s="40"/>
      <c r="AF243" s="40"/>
      <c r="AG243" s="40"/>
      <c r="AH243" s="40"/>
    </row>
    <row r="244" spans="1:36" ht="15" x14ac:dyDescent="0.25">
      <c r="A244" s="287"/>
      <c r="B244" s="78"/>
      <c r="C244" s="40"/>
      <c r="D244" s="40"/>
      <c r="E244" s="40"/>
      <c r="F244" s="40"/>
      <c r="G244" s="40"/>
      <c r="H244" s="40"/>
      <c r="I244" s="40"/>
      <c r="J244" s="40"/>
      <c r="K244" s="40"/>
      <c r="L244" s="40"/>
      <c r="M244" s="40"/>
      <c r="N244" s="40"/>
      <c r="O244" s="40"/>
      <c r="P244" s="40"/>
      <c r="Q244" s="40"/>
      <c r="R244" s="76"/>
      <c r="S244" s="40"/>
      <c r="T244" s="40"/>
      <c r="U244" s="40"/>
      <c r="V244" s="40"/>
      <c r="W244" s="40"/>
      <c r="X244" s="40"/>
      <c r="Y244" s="40"/>
      <c r="Z244" s="40"/>
      <c r="AA244" s="40"/>
      <c r="AB244" s="40"/>
      <c r="AC244" s="40"/>
      <c r="AD244" s="40"/>
      <c r="AE244" s="40"/>
      <c r="AF244" s="40"/>
      <c r="AG244" s="40"/>
      <c r="AH244" s="40"/>
    </row>
    <row r="245" spans="1:36" ht="15" x14ac:dyDescent="0.25">
      <c r="A245" s="287"/>
      <c r="B245" s="78"/>
      <c r="C245" s="40"/>
      <c r="D245" s="40"/>
      <c r="E245" s="40"/>
      <c r="F245" s="40"/>
      <c r="G245" s="40"/>
      <c r="H245" s="40"/>
      <c r="I245" s="40"/>
      <c r="J245" s="40"/>
      <c r="K245" s="40"/>
      <c r="L245" s="40"/>
      <c r="M245" s="40"/>
      <c r="N245" s="40"/>
      <c r="O245" s="40"/>
      <c r="P245" s="40"/>
      <c r="Q245" s="40"/>
      <c r="R245" s="76"/>
      <c r="S245" s="40"/>
      <c r="T245" s="40"/>
      <c r="U245" s="40"/>
      <c r="V245" s="40"/>
      <c r="W245" s="40"/>
      <c r="X245" s="40"/>
      <c r="Y245" s="40"/>
      <c r="Z245" s="40"/>
      <c r="AA245" s="40"/>
      <c r="AB245" s="40"/>
      <c r="AC245" s="40"/>
      <c r="AD245" s="40"/>
      <c r="AE245" s="40"/>
      <c r="AF245" s="40"/>
      <c r="AG245" s="40"/>
      <c r="AH245" s="40"/>
    </row>
    <row r="246" spans="1:36" ht="15.75" x14ac:dyDescent="0.25">
      <c r="A246" s="287"/>
      <c r="B246" s="327" t="str">
        <f>IF(DATA!F15="","",DATA!F15)</f>
        <v/>
      </c>
      <c r="C246" s="327"/>
      <c r="D246" s="327"/>
      <c r="E246" s="327"/>
      <c r="F246" s="327"/>
      <c r="G246" s="327"/>
      <c r="H246" s="327"/>
      <c r="I246" s="327"/>
      <c r="J246" s="327"/>
      <c r="K246" s="327"/>
      <c r="L246" s="327"/>
      <c r="M246" s="327"/>
      <c r="N246" s="327"/>
      <c r="O246" s="327"/>
      <c r="P246" s="327"/>
      <c r="Q246" s="327"/>
      <c r="R246" s="257"/>
      <c r="S246" s="327" t="str">
        <f>IF(DATA!F5="","",DATA!F5)</f>
        <v/>
      </c>
      <c r="T246" s="327"/>
      <c r="U246" s="327"/>
      <c r="V246" s="327"/>
      <c r="W246" s="327"/>
      <c r="X246" s="327"/>
      <c r="Y246" s="327"/>
      <c r="Z246" s="327"/>
      <c r="AA246" s="327"/>
      <c r="AB246" s="327"/>
      <c r="AC246" s="327"/>
      <c r="AD246" s="327"/>
      <c r="AE246" s="327"/>
      <c r="AF246" s="327"/>
      <c r="AG246" s="327"/>
      <c r="AH246" s="327"/>
      <c r="AJ246" s="241" t="s">
        <v>403</v>
      </c>
    </row>
    <row r="247" spans="1:36" x14ac:dyDescent="0.2">
      <c r="A247" s="287"/>
      <c r="B247" s="149" t="s">
        <v>404</v>
      </c>
      <c r="C247" s="149"/>
      <c r="D247" s="149"/>
      <c r="E247" s="149"/>
      <c r="F247" s="149"/>
      <c r="G247" s="149"/>
      <c r="H247" s="149"/>
      <c r="I247" s="149"/>
      <c r="J247" s="149"/>
      <c r="K247" s="149"/>
      <c r="L247" s="149"/>
      <c r="M247" s="149"/>
      <c r="N247" s="149"/>
      <c r="O247" s="52"/>
      <c r="P247" s="52"/>
      <c r="Q247" s="52"/>
      <c r="R247" s="40"/>
      <c r="S247" s="149" t="s">
        <v>405</v>
      </c>
      <c r="T247" s="149"/>
      <c r="U247" s="149"/>
      <c r="V247" s="149"/>
      <c r="W247" s="149"/>
      <c r="X247" s="149"/>
      <c r="Y247" s="149"/>
      <c r="Z247" s="149"/>
      <c r="AA247" s="149"/>
      <c r="AB247" s="149"/>
      <c r="AC247" s="149"/>
      <c r="AD247" s="149"/>
      <c r="AE247" s="149"/>
      <c r="AF247" s="52"/>
      <c r="AG247" s="52"/>
      <c r="AH247" s="52"/>
    </row>
    <row r="248" spans="1:36" x14ac:dyDescent="0.2">
      <c r="A248" s="287"/>
      <c r="B248" s="40"/>
      <c r="C248" s="40"/>
      <c r="D248" s="40"/>
      <c r="E248" s="40"/>
      <c r="F248" s="40"/>
      <c r="G248" s="40"/>
      <c r="H248" s="40"/>
      <c r="I248" s="40"/>
      <c r="J248" s="40"/>
      <c r="K248" s="40"/>
      <c r="L248" s="40"/>
      <c r="M248" s="40"/>
      <c r="N248" s="40"/>
      <c r="O248" s="40"/>
      <c r="P248" s="40"/>
      <c r="Q248" s="40"/>
      <c r="R248" s="76"/>
      <c r="S248" s="40"/>
      <c r="T248" s="40"/>
      <c r="U248" s="40"/>
      <c r="V248" s="40"/>
      <c r="W248" s="40"/>
      <c r="X248" s="40"/>
      <c r="Y248" s="40"/>
      <c r="Z248" s="40"/>
      <c r="AA248" s="40"/>
      <c r="AB248" s="40"/>
      <c r="AC248" s="40"/>
      <c r="AD248" s="40"/>
      <c r="AE248" s="40"/>
      <c r="AF248" s="40"/>
      <c r="AG248" s="40"/>
      <c r="AH248" s="40"/>
    </row>
    <row r="249" spans="1:36" x14ac:dyDescent="0.2">
      <c r="A249" s="287"/>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row>
    <row r="250" spans="1:36" ht="15.75" x14ac:dyDescent="0.25">
      <c r="A250" s="287"/>
      <c r="B250" s="327" t="str">
        <f>IF(DATA!F32="","",DATA!F32)</f>
        <v/>
      </c>
      <c r="C250" s="327"/>
      <c r="D250" s="327"/>
      <c r="E250" s="327"/>
      <c r="F250" s="327"/>
      <c r="G250" s="327"/>
      <c r="H250" s="327"/>
      <c r="I250" s="327"/>
      <c r="J250" s="327"/>
      <c r="K250" s="327"/>
      <c r="L250" s="327"/>
      <c r="M250" s="327"/>
      <c r="N250" s="327"/>
      <c r="O250" s="327"/>
      <c r="P250" s="327"/>
      <c r="Q250" s="327"/>
      <c r="R250" s="257"/>
      <c r="S250" s="327" t="str">
        <f>IF(DATA!F10="","",DATA!F10)</f>
        <v/>
      </c>
      <c r="T250" s="327"/>
      <c r="U250" s="327"/>
      <c r="V250" s="327"/>
      <c r="W250" s="327"/>
      <c r="X250" s="327"/>
      <c r="Y250" s="327"/>
      <c r="Z250" s="327"/>
      <c r="AA250" s="327"/>
      <c r="AB250" s="327"/>
      <c r="AC250" s="327"/>
      <c r="AD250" s="327"/>
      <c r="AE250" s="327"/>
      <c r="AF250" s="327"/>
      <c r="AG250" s="327"/>
      <c r="AH250" s="327"/>
      <c r="AJ250" s="241" t="s">
        <v>403</v>
      </c>
    </row>
    <row r="251" spans="1:36" x14ac:dyDescent="0.2">
      <c r="A251" s="287"/>
      <c r="B251" s="149" t="s">
        <v>406</v>
      </c>
      <c r="C251" s="149"/>
      <c r="D251" s="149"/>
      <c r="E251" s="149"/>
      <c r="F251" s="149"/>
      <c r="G251" s="149"/>
      <c r="H251" s="149"/>
      <c r="I251" s="149"/>
      <c r="J251" s="149"/>
      <c r="K251" s="149"/>
      <c r="L251" s="149"/>
      <c r="M251" s="149"/>
      <c r="N251" s="149"/>
      <c r="O251" s="52"/>
      <c r="P251" s="52"/>
      <c r="Q251" s="52"/>
      <c r="R251" s="40"/>
      <c r="S251" s="149" t="s">
        <v>407</v>
      </c>
      <c r="T251" s="149"/>
      <c r="U251" s="149"/>
      <c r="V251" s="149"/>
      <c r="W251" s="149"/>
      <c r="X251" s="149"/>
      <c r="Y251" s="149"/>
      <c r="Z251" s="149"/>
      <c r="AA251" s="149"/>
      <c r="AB251" s="149"/>
      <c r="AC251" s="149"/>
      <c r="AD251" s="149"/>
      <c r="AE251" s="149"/>
      <c r="AF251" s="52"/>
      <c r="AG251" s="52"/>
      <c r="AH251" s="52"/>
    </row>
    <row r="252" spans="1:36" x14ac:dyDescent="0.2">
      <c r="A252" s="287"/>
      <c r="B252" s="245"/>
      <c r="C252" s="245"/>
      <c r="D252" s="245"/>
      <c r="E252" s="245"/>
      <c r="F252" s="245"/>
      <c r="G252" s="245"/>
      <c r="H252" s="245"/>
      <c r="I252" s="245"/>
      <c r="J252" s="245"/>
      <c r="K252" s="245"/>
      <c r="L252" s="245"/>
      <c r="M252" s="245"/>
      <c r="N252" s="245"/>
      <c r="O252" s="40"/>
      <c r="P252" s="40"/>
      <c r="Q252" s="40"/>
      <c r="R252" s="40"/>
      <c r="S252" s="245"/>
      <c r="T252" s="245"/>
      <c r="U252" s="245"/>
      <c r="V252" s="245"/>
      <c r="W252" s="245"/>
      <c r="X252" s="245"/>
      <c r="Y252" s="245"/>
      <c r="Z252" s="245"/>
      <c r="AA252" s="245"/>
      <c r="AB252" s="245"/>
      <c r="AC252" s="245"/>
      <c r="AD252" s="245"/>
      <c r="AE252" s="245"/>
      <c r="AF252" s="40"/>
      <c r="AG252" s="40"/>
      <c r="AH252" s="40"/>
    </row>
    <row r="253" spans="1:36" x14ac:dyDescent="0.2">
      <c r="A253" s="287"/>
      <c r="B253" s="245"/>
      <c r="C253" s="245"/>
      <c r="D253" s="245"/>
      <c r="E253" s="245"/>
      <c r="F253" s="245"/>
      <c r="G253" s="245"/>
      <c r="H253" s="245"/>
      <c r="I253" s="245"/>
      <c r="J253" s="245"/>
      <c r="K253" s="245"/>
      <c r="L253" s="245"/>
      <c r="M253" s="245"/>
      <c r="N253" s="245"/>
      <c r="O253" s="40"/>
      <c r="P253" s="40"/>
      <c r="Q253" s="40"/>
      <c r="R253" s="40"/>
      <c r="S253" s="245"/>
      <c r="T253" s="245"/>
      <c r="U253" s="245"/>
      <c r="V253" s="245"/>
      <c r="W253" s="245"/>
      <c r="X253" s="245"/>
      <c r="Y253" s="245"/>
      <c r="Z253" s="245"/>
      <c r="AA253" s="245"/>
      <c r="AB253" s="245"/>
      <c r="AC253" s="245"/>
      <c r="AD253" s="245"/>
      <c r="AE253" s="245"/>
      <c r="AF253" s="40"/>
      <c r="AG253" s="40"/>
      <c r="AH253" s="40"/>
    </row>
    <row r="254" spans="1:36" ht="15.75" x14ac:dyDescent="0.25">
      <c r="A254" s="287"/>
      <c r="B254" s="326" t="str">
        <f>IF(DATA!F33="","",DATA!F33)</f>
        <v/>
      </c>
      <c r="C254" s="326"/>
      <c r="D254" s="326"/>
      <c r="E254" s="326"/>
      <c r="F254" s="326"/>
      <c r="G254" s="326"/>
      <c r="H254" s="326"/>
      <c r="I254" s="326"/>
      <c r="J254" s="326"/>
      <c r="K254" s="326"/>
      <c r="L254" s="326"/>
      <c r="M254" s="326"/>
      <c r="N254" s="326"/>
      <c r="O254" s="326"/>
      <c r="P254" s="326"/>
      <c r="Q254" s="326"/>
      <c r="R254" s="40"/>
      <c r="S254" s="326" t="str">
        <f>IF(DATA!F11="","",DATA!F11)</f>
        <v/>
      </c>
      <c r="T254" s="326"/>
      <c r="U254" s="326"/>
      <c r="V254" s="326"/>
      <c r="W254" s="326"/>
      <c r="X254" s="326"/>
      <c r="Y254" s="326"/>
      <c r="Z254" s="326"/>
      <c r="AA254" s="326"/>
      <c r="AB254" s="326"/>
      <c r="AC254" s="326"/>
      <c r="AD254" s="326"/>
      <c r="AE254" s="326"/>
      <c r="AF254" s="326"/>
      <c r="AG254" s="326"/>
      <c r="AH254" s="326"/>
      <c r="AJ254" s="241" t="s">
        <v>408</v>
      </c>
    </row>
    <row r="255" spans="1:36" x14ac:dyDescent="0.2">
      <c r="A255" s="287"/>
      <c r="B255" s="149" t="s">
        <v>409</v>
      </c>
      <c r="C255" s="149"/>
      <c r="D255" s="149"/>
      <c r="E255" s="149"/>
      <c r="F255" s="149"/>
      <c r="G255" s="149"/>
      <c r="H255" s="149"/>
      <c r="I255" s="149"/>
      <c r="J255" s="149"/>
      <c r="K255" s="149"/>
      <c r="L255" s="149"/>
      <c r="M255" s="149"/>
      <c r="N255" s="149"/>
      <c r="O255" s="52"/>
      <c r="P255" s="52"/>
      <c r="Q255" s="52"/>
      <c r="R255" s="40"/>
      <c r="S255" s="149" t="s">
        <v>410</v>
      </c>
      <c r="T255" s="149"/>
      <c r="U255" s="149"/>
      <c r="V255" s="149"/>
      <c r="W255" s="149"/>
      <c r="X255" s="149"/>
      <c r="Y255" s="149"/>
      <c r="Z255" s="149"/>
      <c r="AA255" s="149"/>
      <c r="AB255" s="149"/>
      <c r="AC255" s="149"/>
      <c r="AD255" s="149"/>
      <c r="AE255" s="149"/>
      <c r="AF255" s="52"/>
      <c r="AG255" s="52"/>
      <c r="AH255" s="52"/>
    </row>
    <row r="256" spans="1:36" x14ac:dyDescent="0.2">
      <c r="A256" s="287"/>
      <c r="B256" s="245"/>
      <c r="C256" s="245"/>
      <c r="D256" s="245"/>
      <c r="E256" s="245"/>
      <c r="F256" s="245"/>
      <c r="G256" s="245"/>
      <c r="H256" s="245"/>
      <c r="I256" s="245"/>
      <c r="J256" s="245"/>
      <c r="K256" s="245"/>
      <c r="L256" s="245"/>
      <c r="M256" s="245"/>
      <c r="N256" s="245"/>
      <c r="O256" s="40"/>
      <c r="P256" s="40"/>
      <c r="Q256" s="40"/>
      <c r="R256" s="40"/>
      <c r="S256" s="245"/>
      <c r="T256" s="245"/>
      <c r="U256" s="245"/>
      <c r="V256" s="245"/>
      <c r="W256" s="245"/>
      <c r="X256" s="245"/>
      <c r="Y256" s="245"/>
      <c r="Z256" s="245"/>
      <c r="AA256" s="245"/>
      <c r="AB256" s="245"/>
      <c r="AC256" s="245"/>
      <c r="AD256" s="245"/>
      <c r="AE256" s="245"/>
      <c r="AF256" s="40"/>
      <c r="AG256" s="40"/>
      <c r="AH256" s="40"/>
    </row>
    <row r="257" spans="1:34" x14ac:dyDescent="0.2">
      <c r="A257" s="287"/>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row>
    <row r="258" spans="1:34" x14ac:dyDescent="0.2">
      <c r="A258" s="287"/>
      <c r="B258" s="262"/>
      <c r="C258" s="262"/>
      <c r="D258" s="262"/>
      <c r="E258" s="262"/>
      <c r="F258" s="262"/>
      <c r="G258" s="262"/>
      <c r="H258" s="262"/>
      <c r="I258" s="262"/>
      <c r="J258" s="262"/>
      <c r="K258" s="262"/>
      <c r="L258" s="40"/>
      <c r="M258" s="262"/>
      <c r="N258" s="262"/>
      <c r="O258" s="262"/>
      <c r="P258" s="262"/>
      <c r="Q258" s="262"/>
      <c r="R258" s="40"/>
      <c r="S258" s="262"/>
      <c r="T258" s="262"/>
      <c r="U258" s="262"/>
      <c r="V258" s="262"/>
      <c r="W258" s="262"/>
      <c r="X258" s="262"/>
      <c r="Y258" s="262"/>
      <c r="Z258" s="262"/>
      <c r="AA258" s="262"/>
      <c r="AB258" s="262"/>
      <c r="AC258" s="40"/>
      <c r="AD258" s="262"/>
      <c r="AE258" s="262"/>
      <c r="AF258" s="262"/>
      <c r="AG258" s="262"/>
      <c r="AH258" s="262"/>
    </row>
    <row r="259" spans="1:34" x14ac:dyDescent="0.2">
      <c r="A259" s="287"/>
      <c r="B259" s="149" t="s">
        <v>411</v>
      </c>
      <c r="C259" s="149"/>
      <c r="D259" s="149"/>
      <c r="E259" s="149"/>
      <c r="F259" s="149"/>
      <c r="G259" s="149"/>
      <c r="H259" s="149"/>
      <c r="I259" s="149"/>
      <c r="J259" s="149"/>
      <c r="K259" s="52"/>
      <c r="L259" s="40"/>
      <c r="M259" s="149" t="s">
        <v>412</v>
      </c>
      <c r="N259" s="149"/>
      <c r="O259" s="149"/>
      <c r="P259" s="149"/>
      <c r="Q259" s="149"/>
      <c r="R259" s="40"/>
      <c r="S259" s="149" t="s">
        <v>413</v>
      </c>
      <c r="T259" s="149"/>
      <c r="U259" s="149"/>
      <c r="V259" s="149"/>
      <c r="W259" s="149"/>
      <c r="X259" s="149"/>
      <c r="Y259" s="149"/>
      <c r="Z259" s="149"/>
      <c r="AA259" s="149"/>
      <c r="AB259" s="52"/>
      <c r="AC259" s="40"/>
      <c r="AD259" s="149" t="s">
        <v>412</v>
      </c>
      <c r="AE259" s="149"/>
      <c r="AF259" s="149"/>
      <c r="AG259" s="149"/>
      <c r="AH259" s="149"/>
    </row>
    <row r="260" spans="1:34" x14ac:dyDescent="0.2">
      <c r="A260" s="287"/>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row>
    <row r="261" spans="1:34" ht="5.45" customHeight="1" x14ac:dyDescent="0.2">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row>
    <row r="263" spans="1:34" hidden="1" x14ac:dyDescent="0.2">
      <c r="B263" s="325">
        <f>DATA!F3</f>
        <v>0</v>
      </c>
      <c r="C263" s="325"/>
      <c r="D263" s="325"/>
      <c r="E263" s="325"/>
      <c r="F263" s="325"/>
    </row>
    <row r="264" spans="1:34" hidden="1" x14ac:dyDescent="0.2">
      <c r="B264" s="324" t="str">
        <f>IF(DATA!F3="","",VLOOKUP('Sections 1 thru 4'!B263,'Program Years'!$B$3:$D$10,2,FALSE))</f>
        <v/>
      </c>
      <c r="C264" s="324"/>
      <c r="D264" s="324"/>
      <c r="E264" s="324"/>
      <c r="F264" s="324"/>
    </row>
    <row r="265" spans="1:34" hidden="1" x14ac:dyDescent="0.2">
      <c r="B265" s="324" t="str">
        <f>IF(DATA!F3="","",VLOOKUP(B263,'Program Years'!B3:D10,3,FALSE))</f>
        <v/>
      </c>
      <c r="C265" s="324"/>
      <c r="D265" s="324"/>
      <c r="E265" s="324"/>
      <c r="F265" s="324"/>
    </row>
    <row r="272" spans="1:34"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sheetData>
  <sheetProtection algorithmName="SHA-512" hashValue="VUvqGeQXJ4N9U/Gaj44qUgAYDlfTrLrqHQeULA++wf95rwIaL7mPMNqkGQtzdZqMncxjq5oIczonTxWClEKckA==" saltValue="OwIXn3XI4252g7CDQrPIxw==" spinCount="100000" sheet="1" selectLockedCells="1" selectUnlockedCells="1"/>
  <customSheetViews>
    <customSheetView guid="{99C5DC5D-4FA6-4759-9524-D1D8E5F6D462}" scale="130" fitToPage="1" hiddenRows="1" hiddenColumns="1">
      <selection activeCell="B8" sqref="B8:AH8"/>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1"/>
      <headerFooter alignWithMargins="0">
        <oddFooter>&amp;R&amp;9P  a  g  e  |  &amp;P of &amp;N</oddFooter>
      </headerFooter>
    </customSheetView>
    <customSheetView guid="{01698A8E-A2A9-49F0-900A-A3115F5C371C}" scale="130" fitToPage="1" hiddenRows="1" hiddenColumns="1">
      <selection activeCell="C237" sqref="C237"/>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2"/>
      <headerFooter alignWithMargins="0">
        <oddFooter>&amp;R&amp;9P  a  g  e  |  &amp;P of &amp;N</oddFooter>
      </headerFooter>
    </customSheetView>
    <customSheetView guid="{F2F046D4-9192-4A45-95B5-7E91ED3D03F4}" scale="130" showPageBreaks="1" fitToPage="1" printArea="1" hiddenRows="1" hiddenColumns="1" topLeftCell="A259">
      <selection activeCell="C237" sqref="C237"/>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3"/>
      <headerFooter alignWithMargins="0">
        <oddFooter>&amp;R&amp;9P  a  g  e  |  &amp;P of &amp;N</oddFooter>
      </headerFooter>
    </customSheetView>
  </customSheetViews>
  <mergeCells count="137">
    <mergeCell ref="C75:AB75"/>
    <mergeCell ref="AC75:AD75"/>
    <mergeCell ref="AE75:AH75"/>
    <mergeCell ref="C74:P74"/>
    <mergeCell ref="Q74:S74"/>
    <mergeCell ref="T74:V74"/>
    <mergeCell ref="W74:Y74"/>
    <mergeCell ref="Z74:AB74"/>
    <mergeCell ref="AC74:AD74"/>
    <mergeCell ref="T69:V69"/>
    <mergeCell ref="W69:Y69"/>
    <mergeCell ref="C73:P73"/>
    <mergeCell ref="Q73:S73"/>
    <mergeCell ref="T73:V73"/>
    <mergeCell ref="AE74:AH74"/>
    <mergeCell ref="AE73:AH73"/>
    <mergeCell ref="AC73:AD73"/>
    <mergeCell ref="AC72:AD72"/>
    <mergeCell ref="Z72:AB72"/>
    <mergeCell ref="Q72:S72"/>
    <mergeCell ref="W73:Y73"/>
    <mergeCell ref="Z73:AB73"/>
    <mergeCell ref="AE70:AH70"/>
    <mergeCell ref="AE71:AH71"/>
    <mergeCell ref="W71:Y71"/>
    <mergeCell ref="T70:V70"/>
    <mergeCell ref="W70:Y70"/>
    <mergeCell ref="C72:P72"/>
    <mergeCell ref="C71:P71"/>
    <mergeCell ref="Q71:S71"/>
    <mergeCell ref="T71:V71"/>
    <mergeCell ref="AE72:AH72"/>
    <mergeCell ref="C69:P69"/>
    <mergeCell ref="B2:AH2"/>
    <mergeCell ref="B6:AH6"/>
    <mergeCell ref="B3:AH3"/>
    <mergeCell ref="B5:AH5"/>
    <mergeCell ref="B8:AH8"/>
    <mergeCell ref="W10:AH10"/>
    <mergeCell ref="B11:L11"/>
    <mergeCell ref="B9:AH9"/>
    <mergeCell ref="M11:V11"/>
    <mergeCell ref="M10:V10"/>
    <mergeCell ref="B10:L10"/>
    <mergeCell ref="W11:AH11"/>
    <mergeCell ref="B12:V12"/>
    <mergeCell ref="B13:V13"/>
    <mergeCell ref="AC13:AH13"/>
    <mergeCell ref="W12:AB12"/>
    <mergeCell ref="AC12:AH12"/>
    <mergeCell ref="W13:AB13"/>
    <mergeCell ref="B27:W27"/>
    <mergeCell ref="X27:AH27"/>
    <mergeCell ref="X19:AH19"/>
    <mergeCell ref="X24:AH24"/>
    <mergeCell ref="B24:T24"/>
    <mergeCell ref="X20:AH20"/>
    <mergeCell ref="B19:T19"/>
    <mergeCell ref="B14:AH14"/>
    <mergeCell ref="X23:AH23"/>
    <mergeCell ref="B23:T23"/>
    <mergeCell ref="B32:AH32"/>
    <mergeCell ref="B29:AH29"/>
    <mergeCell ref="B28:W28"/>
    <mergeCell ref="AD28:AH28"/>
    <mergeCell ref="B16:AH16"/>
    <mergeCell ref="B20:T20"/>
    <mergeCell ref="X28:AC28"/>
    <mergeCell ref="X33:AH33"/>
    <mergeCell ref="AB30:AH30"/>
    <mergeCell ref="B33:L33"/>
    <mergeCell ref="M33:W33"/>
    <mergeCell ref="B31:AH31"/>
    <mergeCell ref="B30:AA30"/>
    <mergeCell ref="S44:W44"/>
    <mergeCell ref="X40:Z40"/>
    <mergeCell ref="AA40:AH40"/>
    <mergeCell ref="B42:L42"/>
    <mergeCell ref="B39:L39"/>
    <mergeCell ref="X35:AH35"/>
    <mergeCell ref="X37:AH37"/>
    <mergeCell ref="M37:W37"/>
    <mergeCell ref="B37:L37"/>
    <mergeCell ref="B38:L38"/>
    <mergeCell ref="M38:W38"/>
    <mergeCell ref="B36:W36"/>
    <mergeCell ref="X38:AH38"/>
    <mergeCell ref="B35:W35"/>
    <mergeCell ref="X39:AH39"/>
    <mergeCell ref="Q69:S69"/>
    <mergeCell ref="X34:AH34"/>
    <mergeCell ref="M39:W39"/>
    <mergeCell ref="M34:W34"/>
    <mergeCell ref="X36:AH36"/>
    <mergeCell ref="B34:L34"/>
    <mergeCell ref="D52:AH52"/>
    <mergeCell ref="M43:W43"/>
    <mergeCell ref="X41:AH41"/>
    <mergeCell ref="M42:W42"/>
    <mergeCell ref="B41:L41"/>
    <mergeCell ref="M41:W41"/>
    <mergeCell ref="X42:AH42"/>
    <mergeCell ref="X44:AB44"/>
    <mergeCell ref="AD44:AH44"/>
    <mergeCell ref="B44:L44"/>
    <mergeCell ref="AE48:AH48"/>
    <mergeCell ref="B43:L43"/>
    <mergeCell ref="AE55:AH55"/>
    <mergeCell ref="B40:L40"/>
    <mergeCell ref="M40:W40"/>
    <mergeCell ref="X43:AH43"/>
    <mergeCell ref="M54:Y54"/>
    <mergeCell ref="M44:R44"/>
    <mergeCell ref="B265:F265"/>
    <mergeCell ref="B263:F263"/>
    <mergeCell ref="B254:Q254"/>
    <mergeCell ref="S254:AH254"/>
    <mergeCell ref="B250:Q250"/>
    <mergeCell ref="S250:AH250"/>
    <mergeCell ref="D59:AH59"/>
    <mergeCell ref="B264:F264"/>
    <mergeCell ref="M61:Y61"/>
    <mergeCell ref="AE64:AH64"/>
    <mergeCell ref="AE62:AH62"/>
    <mergeCell ref="S246:AH246"/>
    <mergeCell ref="AC69:AD69"/>
    <mergeCell ref="AC71:AD71"/>
    <mergeCell ref="Z71:AB71"/>
    <mergeCell ref="AE69:AH69"/>
    <mergeCell ref="B246:Q246"/>
    <mergeCell ref="Z69:AB69"/>
    <mergeCell ref="Z70:AB70"/>
    <mergeCell ref="AC70:AD70"/>
    <mergeCell ref="C70:P70"/>
    <mergeCell ref="Q70:S70"/>
    <mergeCell ref="T72:V72"/>
    <mergeCell ref="W72:Y72"/>
  </mergeCells>
  <phoneticPr fontId="2" type="noConversion"/>
  <pageMargins left="0.75" right="0.75" top="0.75" bottom="1" header="0.5" footer="0.5"/>
  <pageSetup fitToHeight="0" orientation="portrait" r:id="rId4"/>
  <headerFooter alignWithMargins="0">
    <oddFooter>&amp;R&amp;9P  a  g  e  |  &amp;P of &amp;N</oddFooter>
  </headerFooter>
  <rowBreaks count="6" manualBreakCount="6">
    <brk id="44" min="1" max="33" man="1"/>
    <brk id="77" min="1" max="33" man="1"/>
    <brk id="118" min="1" max="33" man="1"/>
    <brk id="162" min="1" max="33" man="1"/>
    <brk id="205" min="1" max="33" man="1"/>
    <brk id="237" min="1"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3"/>
    <pageSetUpPr fitToPage="1"/>
  </sheetPr>
  <dimension ref="A1:N77"/>
  <sheetViews>
    <sheetView zoomScale="64" zoomScaleNormal="100" zoomScaleSheetLayoutView="72" workbookViewId="0">
      <selection activeCell="B2" sqref="B2:M2"/>
    </sheetView>
  </sheetViews>
  <sheetFormatPr defaultColWidth="0" defaultRowHeight="12.75" zeroHeight="1" x14ac:dyDescent="0.2"/>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2">
      <c r="A1" s="28"/>
      <c r="B1" s="28"/>
      <c r="C1" s="28"/>
      <c r="D1" s="28"/>
      <c r="E1" s="28"/>
      <c r="F1" s="28"/>
      <c r="G1" s="28"/>
      <c r="H1" s="28"/>
      <c r="I1" s="28"/>
      <c r="J1" s="28"/>
      <c r="K1" s="28"/>
      <c r="L1" s="28"/>
      <c r="M1" s="28"/>
      <c r="N1" s="28"/>
    </row>
    <row r="2" spans="1:14" ht="21" x14ac:dyDescent="0.35">
      <c r="A2" s="265"/>
      <c r="B2" s="426" t="str">
        <f>ENTITY!A2</f>
        <v>Chicago Cook Workforce Partnership</v>
      </c>
      <c r="C2" s="426"/>
      <c r="D2" s="426"/>
      <c r="E2" s="426"/>
      <c r="F2" s="426"/>
      <c r="G2" s="426"/>
      <c r="H2" s="426"/>
      <c r="I2" s="426"/>
      <c r="J2" s="426"/>
      <c r="K2" s="426"/>
      <c r="L2" s="426"/>
      <c r="M2" s="426"/>
      <c r="N2" s="31"/>
    </row>
    <row r="3" spans="1:14" ht="21" x14ac:dyDescent="0.35">
      <c r="A3" s="28"/>
      <c r="B3" s="426" t="s">
        <v>171</v>
      </c>
      <c r="C3" s="426"/>
      <c r="D3" s="426"/>
      <c r="E3" s="426"/>
      <c r="F3" s="426"/>
      <c r="G3" s="426"/>
      <c r="H3" s="426"/>
      <c r="I3" s="426"/>
      <c r="J3" s="426"/>
      <c r="K3" s="426"/>
      <c r="L3" s="426"/>
      <c r="M3" s="426"/>
      <c r="N3" s="31"/>
    </row>
    <row r="4" spans="1:14" ht="6" customHeight="1" x14ac:dyDescent="0.2">
      <c r="A4" s="28"/>
      <c r="B4" s="34"/>
      <c r="C4" s="34"/>
      <c r="D4" s="34"/>
      <c r="E4" s="34"/>
      <c r="F4" s="34"/>
      <c r="G4" s="34"/>
      <c r="H4" s="34"/>
      <c r="I4" s="34"/>
      <c r="J4" s="34"/>
      <c r="K4" s="34"/>
      <c r="L4" s="34"/>
      <c r="M4" s="34"/>
      <c r="N4" s="32"/>
    </row>
    <row r="5" spans="1:14" ht="21" x14ac:dyDescent="0.35">
      <c r="A5" s="28"/>
      <c r="B5" s="426" t="str">
        <f>IF(DATA!$F$5="","LWIA 7 Broker: ______________________","LWIA 7 OJT Broker: "&amp;DATA!$F$5)</f>
        <v>LWIA 7 Broker: ______________________</v>
      </c>
      <c r="C5" s="426"/>
      <c r="D5" s="426"/>
      <c r="E5" s="426"/>
      <c r="F5" s="426"/>
      <c r="G5" s="426"/>
      <c r="H5" s="426"/>
      <c r="I5" s="426"/>
      <c r="J5" s="426"/>
      <c r="K5" s="426"/>
      <c r="L5" s="426"/>
      <c r="M5" s="426"/>
      <c r="N5" s="31"/>
    </row>
    <row r="6" spans="1:14" ht="21" x14ac:dyDescent="0.35">
      <c r="A6" s="28"/>
      <c r="B6" s="426" t="str">
        <f>IF(DATA!F2="","Employer Agreement # _______________________","Employer Agreement # "&amp;IF(DATA!$F$2="","",RIGHT(DATA!$F$3,2)&amp;"-"&amp;UPPER(DATA!$F$4)&amp;"-"&amp;DATA!$F$2))</f>
        <v>Employer Agreement # _______________________</v>
      </c>
      <c r="C6" s="426"/>
      <c r="D6" s="426"/>
      <c r="E6" s="426"/>
      <c r="F6" s="426"/>
      <c r="G6" s="426"/>
      <c r="H6" s="426"/>
      <c r="I6" s="426"/>
      <c r="J6" s="426"/>
      <c r="K6" s="426"/>
      <c r="L6" s="426"/>
      <c r="M6" s="426"/>
      <c r="N6" s="31"/>
    </row>
    <row r="7" spans="1:14" ht="9.9499999999999993" customHeight="1" x14ac:dyDescent="0.35">
      <c r="A7" s="28"/>
      <c r="B7" s="35"/>
      <c r="C7" s="36"/>
      <c r="D7" s="36"/>
      <c r="E7" s="36"/>
      <c r="F7" s="36"/>
      <c r="G7" s="36"/>
      <c r="H7" s="36"/>
      <c r="I7" s="36"/>
      <c r="J7" s="36"/>
      <c r="K7" s="36"/>
      <c r="L7" s="36"/>
      <c r="M7" s="36"/>
      <c r="N7" s="33"/>
    </row>
    <row r="8" spans="1:14" ht="9.9499999999999993" customHeight="1" x14ac:dyDescent="0.35">
      <c r="A8" s="28"/>
      <c r="B8" s="35"/>
      <c r="C8" s="36"/>
      <c r="D8" s="36"/>
      <c r="E8" s="36"/>
      <c r="F8" s="36"/>
      <c r="G8" s="36"/>
      <c r="H8" s="36"/>
      <c r="I8" s="36"/>
      <c r="J8" s="36"/>
      <c r="K8" s="39"/>
      <c r="L8" s="39"/>
      <c r="M8" s="39"/>
      <c r="N8" s="33"/>
    </row>
    <row r="9" spans="1:14" ht="21" x14ac:dyDescent="0.35">
      <c r="A9" s="28"/>
      <c r="B9" s="37" t="s">
        <v>414</v>
      </c>
      <c r="C9" s="300"/>
      <c r="D9" s="300"/>
      <c r="E9" s="300"/>
      <c r="F9" s="300"/>
      <c r="G9" s="300"/>
      <c r="H9" s="300"/>
      <c r="I9" s="300"/>
      <c r="J9" s="300"/>
      <c r="K9" s="300"/>
      <c r="L9" s="300"/>
      <c r="M9" s="300"/>
      <c r="N9" s="301"/>
    </row>
    <row r="10" spans="1:14" ht="15.6" customHeight="1" x14ac:dyDescent="0.25">
      <c r="A10" s="28"/>
      <c r="B10" s="438" t="s">
        <v>415</v>
      </c>
      <c r="C10" s="439"/>
      <c r="D10" s="439"/>
      <c r="E10" s="439"/>
      <c r="F10" s="439"/>
      <c r="G10" s="440"/>
      <c r="H10" s="88" t="s">
        <v>416</v>
      </c>
      <c r="I10" s="89"/>
      <c r="J10" s="90"/>
      <c r="K10" s="90"/>
      <c r="L10" s="90"/>
      <c r="M10" s="84" t="str">
        <f>IF(B11="","",IF(H11="","NO O*NET SOC CODE PROVIDED",""))</f>
        <v/>
      </c>
      <c r="N10" s="301"/>
    </row>
    <row r="11" spans="1:14" ht="15.75" x14ac:dyDescent="0.25">
      <c r="A11" s="28"/>
      <c r="B11" s="432" t="str">
        <f>IF(E48="","",E48)</f>
        <v/>
      </c>
      <c r="C11" s="433"/>
      <c r="D11" s="433"/>
      <c r="E11" s="433"/>
      <c r="F11" s="433"/>
      <c r="G11" s="434"/>
      <c r="H11" s="432" t="str">
        <f>IF(E49="","",E49)</f>
        <v/>
      </c>
      <c r="I11" s="433"/>
      <c r="J11" s="433"/>
      <c r="K11" s="433"/>
      <c r="L11" s="433"/>
      <c r="M11" s="434"/>
      <c r="N11" s="301"/>
    </row>
    <row r="12" spans="1:14" ht="15.75" x14ac:dyDescent="0.25">
      <c r="A12" s="28"/>
      <c r="B12" s="38" t="s">
        <v>417</v>
      </c>
      <c r="C12" s="302"/>
      <c r="D12" s="302"/>
      <c r="E12" s="302"/>
      <c r="F12" s="302"/>
      <c r="G12" s="302"/>
      <c r="H12" s="302"/>
      <c r="I12" s="302"/>
      <c r="J12" s="302"/>
      <c r="K12" s="302"/>
      <c r="L12" s="302"/>
      <c r="M12" s="303"/>
      <c r="N12" s="301"/>
    </row>
    <row r="13" spans="1:14" ht="15.75" x14ac:dyDescent="0.25">
      <c r="A13" s="28"/>
      <c r="B13" s="423" t="str">
        <f>IF(E50="","",E50)</f>
        <v/>
      </c>
      <c r="C13" s="424"/>
      <c r="D13" s="424"/>
      <c r="E13" s="424"/>
      <c r="F13" s="424"/>
      <c r="G13" s="424"/>
      <c r="H13" s="424"/>
      <c r="I13" s="424"/>
      <c r="J13" s="424"/>
      <c r="K13" s="424"/>
      <c r="L13" s="424"/>
      <c r="M13" s="425"/>
      <c r="N13" s="301"/>
    </row>
    <row r="14" spans="1:14" ht="15.75" x14ac:dyDescent="0.25">
      <c r="A14" s="28"/>
      <c r="B14" s="38" t="s">
        <v>418</v>
      </c>
      <c r="C14" s="302"/>
      <c r="D14" s="302"/>
      <c r="E14" s="302"/>
      <c r="F14" s="302"/>
      <c r="G14" s="302"/>
      <c r="H14" s="302"/>
      <c r="I14" s="302"/>
      <c r="J14" s="302"/>
      <c r="K14" s="302"/>
      <c r="L14" s="302"/>
      <c r="M14" s="303"/>
      <c r="N14" s="301"/>
    </row>
    <row r="15" spans="1:14" ht="15.6" customHeight="1" x14ac:dyDescent="0.25">
      <c r="A15" s="28"/>
      <c r="B15" s="423" t="str">
        <f>IF(E51="","",E51)</f>
        <v/>
      </c>
      <c r="C15" s="430"/>
      <c r="D15" s="430"/>
      <c r="E15" s="430"/>
      <c r="F15" s="430"/>
      <c r="G15" s="430"/>
      <c r="H15" s="430"/>
      <c r="I15" s="430"/>
      <c r="J15" s="430"/>
      <c r="K15" s="430"/>
      <c r="L15" s="430"/>
      <c r="M15" s="431"/>
      <c r="N15" s="301"/>
    </row>
    <row r="16" spans="1:14" ht="15.75" x14ac:dyDescent="0.25">
      <c r="A16" s="28"/>
      <c r="B16" s="38" t="s">
        <v>419</v>
      </c>
      <c r="C16" s="302"/>
      <c r="D16" s="302"/>
      <c r="E16" s="302"/>
      <c r="F16" s="302"/>
      <c r="G16" s="302"/>
      <c r="H16" s="302"/>
      <c r="I16" s="302"/>
      <c r="J16" s="302"/>
      <c r="K16" s="302"/>
      <c r="L16" s="302"/>
      <c r="M16" s="303"/>
      <c r="N16" s="301"/>
    </row>
    <row r="17" spans="1:14" ht="15.75" x14ac:dyDescent="0.25">
      <c r="A17" s="28"/>
      <c r="B17" s="423" t="str">
        <f>IF(E52="","",E52)</f>
        <v/>
      </c>
      <c r="C17" s="424"/>
      <c r="D17" s="424"/>
      <c r="E17" s="424"/>
      <c r="F17" s="424"/>
      <c r="G17" s="424"/>
      <c r="H17" s="424"/>
      <c r="I17" s="424"/>
      <c r="J17" s="424"/>
      <c r="K17" s="424"/>
      <c r="L17" s="424"/>
      <c r="M17" s="425"/>
      <c r="N17" s="301"/>
    </row>
    <row r="18" spans="1:14" ht="15.75" x14ac:dyDescent="0.25">
      <c r="A18" s="28"/>
      <c r="B18" s="38" t="s">
        <v>420</v>
      </c>
      <c r="C18" s="302"/>
      <c r="D18" s="302"/>
      <c r="E18" s="302"/>
      <c r="F18" s="302"/>
      <c r="G18" s="302"/>
      <c r="H18" s="302"/>
      <c r="I18" s="302"/>
      <c r="J18" s="302"/>
      <c r="K18" s="302"/>
      <c r="L18" s="302"/>
      <c r="M18" s="303"/>
      <c r="N18" s="301"/>
    </row>
    <row r="19" spans="1:14" ht="15.75" x14ac:dyDescent="0.25">
      <c r="A19" s="28"/>
      <c r="B19" s="432" t="str">
        <f>IF(E55="","",E55)</f>
        <v/>
      </c>
      <c r="C19" s="433"/>
      <c r="D19" s="433"/>
      <c r="E19" s="433"/>
      <c r="F19" s="433"/>
      <c r="G19" s="433"/>
      <c r="H19" s="433"/>
      <c r="I19" s="433"/>
      <c r="J19" s="433"/>
      <c r="K19" s="433"/>
      <c r="L19" s="433"/>
      <c r="M19" s="434"/>
      <c r="N19" s="301"/>
    </row>
    <row r="20" spans="1:14" ht="15.75" x14ac:dyDescent="0.25">
      <c r="A20" s="28"/>
      <c r="B20" s="38" t="s">
        <v>421</v>
      </c>
      <c r="C20" s="302"/>
      <c r="D20" s="302"/>
      <c r="E20" s="302"/>
      <c r="F20" s="302"/>
      <c r="G20" s="302"/>
      <c r="H20" s="302"/>
      <c r="I20" s="302"/>
      <c r="J20" s="302"/>
      <c r="K20" s="302"/>
      <c r="L20" s="302"/>
      <c r="M20" s="303"/>
      <c r="N20" s="301"/>
    </row>
    <row r="21" spans="1:14" ht="15.75" x14ac:dyDescent="0.25">
      <c r="A21" s="28"/>
      <c r="B21" s="435" t="str">
        <f>IF(E53="","",E53)</f>
        <v/>
      </c>
      <c r="C21" s="436"/>
      <c r="D21" s="436"/>
      <c r="E21" s="436"/>
      <c r="F21" s="436"/>
      <c r="G21" s="436"/>
      <c r="H21" s="436"/>
      <c r="I21" s="436"/>
      <c r="J21" s="436"/>
      <c r="K21" s="436"/>
      <c r="L21" s="436"/>
      <c r="M21" s="437"/>
      <c r="N21" s="301"/>
    </row>
    <row r="22" spans="1:14" ht="15.75" x14ac:dyDescent="0.25">
      <c r="A22" s="28"/>
      <c r="B22" s="38" t="s">
        <v>422</v>
      </c>
      <c r="C22" s="302"/>
      <c r="D22" s="302"/>
      <c r="E22" s="302"/>
      <c r="F22" s="302"/>
      <c r="G22" s="302"/>
      <c r="H22" s="302"/>
      <c r="I22" s="302"/>
      <c r="J22" s="302"/>
      <c r="K22" s="302"/>
      <c r="L22" s="302"/>
      <c r="M22" s="303"/>
      <c r="N22" s="301"/>
    </row>
    <row r="23" spans="1:14" ht="15.75" x14ac:dyDescent="0.25">
      <c r="A23" s="28"/>
      <c r="B23" s="427" t="str">
        <f>IF(E54="","",E54)</f>
        <v/>
      </c>
      <c r="C23" s="428"/>
      <c r="D23" s="428"/>
      <c r="E23" s="428"/>
      <c r="F23" s="428"/>
      <c r="G23" s="428"/>
      <c r="H23" s="428"/>
      <c r="I23" s="428"/>
      <c r="J23" s="428"/>
      <c r="K23" s="428"/>
      <c r="L23" s="428"/>
      <c r="M23" s="429"/>
      <c r="N23" s="301"/>
    </row>
    <row r="24" spans="1:14" ht="15.75" x14ac:dyDescent="0.25">
      <c r="A24" s="28"/>
      <c r="B24" s="38" t="s">
        <v>423</v>
      </c>
      <c r="C24" s="302"/>
      <c r="D24" s="302"/>
      <c r="E24" s="302"/>
      <c r="F24" s="302"/>
      <c r="G24" s="302"/>
      <c r="H24" s="302"/>
      <c r="I24" s="302"/>
      <c r="J24" s="302"/>
      <c r="K24" s="302"/>
      <c r="L24" s="302"/>
      <c r="M24" s="303"/>
      <c r="N24" s="301"/>
    </row>
    <row r="25" spans="1:14" ht="15.75" x14ac:dyDescent="0.25">
      <c r="A25" s="28"/>
      <c r="B25" s="435" t="str">
        <f>IF(OR(E53="",E54=""),"",ROUNDDOWN(E53*E54,2))</f>
        <v/>
      </c>
      <c r="C25" s="436"/>
      <c r="D25" s="436"/>
      <c r="E25" s="436"/>
      <c r="F25" s="436"/>
      <c r="G25" s="436"/>
      <c r="H25" s="436"/>
      <c r="I25" s="436"/>
      <c r="J25" s="436"/>
      <c r="K25" s="436"/>
      <c r="L25" s="436"/>
      <c r="M25" s="437"/>
      <c r="N25" s="301"/>
    </row>
    <row r="26" spans="1:14" ht="15.75" x14ac:dyDescent="0.25">
      <c r="A26" s="28"/>
      <c r="B26" s="38" t="s">
        <v>424</v>
      </c>
      <c r="C26" s="302"/>
      <c r="D26" s="302"/>
      <c r="E26" s="302"/>
      <c r="F26" s="290"/>
      <c r="G26" s="290" t="s">
        <v>425</v>
      </c>
      <c r="H26" s="302"/>
      <c r="I26" s="302"/>
      <c r="J26" s="302"/>
      <c r="K26" s="302"/>
      <c r="L26" s="302"/>
      <c r="M26" s="303"/>
      <c r="N26" s="301"/>
    </row>
    <row r="27" spans="1:14" ht="15.75" x14ac:dyDescent="0.25">
      <c r="A27" s="28"/>
      <c r="B27" s="432" t="str">
        <f>IF(F49=0,"",F49)</f>
        <v/>
      </c>
      <c r="C27" s="433"/>
      <c r="D27" s="433"/>
      <c r="E27" s="433"/>
      <c r="F27" s="433"/>
      <c r="G27" s="433"/>
      <c r="H27" s="433"/>
      <c r="I27" s="433"/>
      <c r="J27" s="433"/>
      <c r="K27" s="433"/>
      <c r="L27" s="433"/>
      <c r="M27" s="434"/>
      <c r="N27" s="301"/>
    </row>
    <row r="28" spans="1:14" ht="15.75" x14ac:dyDescent="0.25">
      <c r="A28" s="28"/>
      <c r="B28" s="38" t="s">
        <v>426</v>
      </c>
      <c r="C28" s="302"/>
      <c r="D28" s="302"/>
      <c r="E28" s="302"/>
      <c r="F28" s="302"/>
      <c r="G28" s="302"/>
      <c r="I28" s="302"/>
      <c r="J28" s="302"/>
      <c r="K28" s="302"/>
      <c r="L28" s="302"/>
      <c r="M28" s="85"/>
      <c r="N28" s="301"/>
    </row>
    <row r="29" spans="1:14" ht="15.75" x14ac:dyDescent="0.25">
      <c r="A29" s="28"/>
      <c r="B29" s="435" t="str">
        <f>IF(OR(E48="",E53="",E54="",E56=""),"",IF((ROUNDDOWN(E53*E54,2)*F49)&gt;10000,10000,ROUNDDOWN(E53*E54,2)*F49))</f>
        <v/>
      </c>
      <c r="C29" s="436"/>
      <c r="D29" s="304"/>
      <c r="E29" s="304"/>
      <c r="F29" s="304"/>
      <c r="G29" s="304"/>
      <c r="H29" s="304"/>
      <c r="I29" s="304"/>
      <c r="J29" s="304"/>
      <c r="K29" s="304"/>
      <c r="L29" s="304"/>
      <c r="M29" s="87" t="str">
        <f>IF(OR(E48="",F49="",E53="",E54=""),"",IF((ROUNDDOWN(E53*E54,2)*F49)&gt;10000," $10,000.00 LIMIT IMPOSED AS ACTUAL CALCULATION EXCEEDS LIMIT",""))</f>
        <v/>
      </c>
      <c r="N29" s="301"/>
    </row>
    <row r="30" spans="1:14" ht="15.75" x14ac:dyDescent="0.25">
      <c r="A30" s="28"/>
      <c r="B30" s="38" t="s">
        <v>427</v>
      </c>
      <c r="C30" s="302"/>
      <c r="D30" s="302"/>
      <c r="E30" s="302"/>
      <c r="F30" s="302"/>
      <c r="G30" s="302"/>
      <c r="H30" s="302"/>
      <c r="I30" s="302"/>
      <c r="J30" s="302"/>
      <c r="K30" s="302"/>
      <c r="L30" s="302"/>
      <c r="M30" s="303"/>
      <c r="N30" s="301"/>
    </row>
    <row r="31" spans="1:14" ht="15.75" x14ac:dyDescent="0.25">
      <c r="A31" s="28"/>
      <c r="B31" s="432" t="str">
        <f>IF(E56="","",E56)</f>
        <v/>
      </c>
      <c r="C31" s="433"/>
      <c r="D31" s="433"/>
      <c r="E31" s="433"/>
      <c r="F31" s="433"/>
      <c r="G31" s="433"/>
      <c r="H31" s="433"/>
      <c r="I31" s="433"/>
      <c r="J31" s="433"/>
      <c r="K31" s="433"/>
      <c r="L31" s="433"/>
      <c r="M31" s="434"/>
      <c r="N31" s="301"/>
    </row>
    <row r="32" spans="1:14" ht="15.75" x14ac:dyDescent="0.25">
      <c r="A32" s="28"/>
      <c r="B32" s="38" t="s">
        <v>428</v>
      </c>
      <c r="C32" s="302"/>
      <c r="D32" s="302"/>
      <c r="E32" s="302"/>
      <c r="F32" s="302"/>
      <c r="G32" s="302"/>
      <c r="H32" s="302"/>
      <c r="I32" s="302"/>
      <c r="J32" s="302"/>
      <c r="K32" s="302"/>
      <c r="L32" s="302"/>
      <c r="M32" s="303"/>
      <c r="N32" s="301"/>
    </row>
    <row r="33" spans="1:14" ht="15.75" x14ac:dyDescent="0.25">
      <c r="A33" s="28"/>
      <c r="B33" s="435" t="str">
        <f>IF(F49=0,"",IF(OR(E48="",E53="",E54="",F49=""),"",B29*B31))</f>
        <v/>
      </c>
      <c r="C33" s="436"/>
      <c r="D33" s="436"/>
      <c r="E33" s="436"/>
      <c r="F33" s="436"/>
      <c r="G33" s="436"/>
      <c r="H33" s="436"/>
      <c r="I33" s="436"/>
      <c r="J33" s="436"/>
      <c r="K33" s="436"/>
      <c r="L33" s="436"/>
      <c r="M33" s="437"/>
      <c r="N33" s="301"/>
    </row>
    <row r="34" spans="1:14" ht="15.75" x14ac:dyDescent="0.25">
      <c r="A34" s="28"/>
      <c r="B34" s="305"/>
      <c r="C34" s="305"/>
      <c r="D34" s="305"/>
      <c r="E34" s="305"/>
      <c r="F34" s="305"/>
      <c r="G34" s="305"/>
      <c r="H34" s="305"/>
      <c r="I34" s="305"/>
      <c r="J34" s="305"/>
      <c r="K34" s="305"/>
      <c r="L34" s="305"/>
      <c r="M34" s="305"/>
      <c r="N34" s="301"/>
    </row>
    <row r="35" spans="1:14" ht="21" x14ac:dyDescent="0.35">
      <c r="A35" s="28"/>
      <c r="B35" s="37" t="s">
        <v>429</v>
      </c>
      <c r="C35" s="300"/>
      <c r="D35" s="300"/>
      <c r="E35" s="300"/>
      <c r="F35" s="300"/>
      <c r="G35" s="300"/>
      <c r="H35" s="300"/>
      <c r="I35" s="300"/>
      <c r="J35" s="300"/>
      <c r="K35" s="300"/>
      <c r="L35" s="300"/>
      <c r="M35" s="300"/>
      <c r="N35" s="301"/>
    </row>
    <row r="36" spans="1:14" ht="15.75" x14ac:dyDescent="0.25">
      <c r="A36" s="28"/>
      <c r="B36" s="38" t="s">
        <v>430</v>
      </c>
      <c r="C36" s="302"/>
      <c r="D36" s="302"/>
      <c r="E36" s="302"/>
      <c r="F36" s="302"/>
      <c r="G36" s="303"/>
      <c r="H36" s="38" t="s">
        <v>431</v>
      </c>
      <c r="I36" s="302"/>
      <c r="J36" s="302"/>
      <c r="K36" s="302"/>
      <c r="L36" s="302"/>
      <c r="M36" s="303"/>
      <c r="N36" s="301"/>
    </row>
    <row r="37" spans="1:14" ht="15.75" x14ac:dyDescent="0.25">
      <c r="A37" s="28"/>
      <c r="B37" s="432" t="str">
        <f>IF(E57="","",E57)</f>
        <v/>
      </c>
      <c r="C37" s="433"/>
      <c r="D37" s="433"/>
      <c r="E37" s="433"/>
      <c r="F37" s="433"/>
      <c r="G37" s="434"/>
      <c r="H37" s="432" t="str">
        <f>IF(E58="","",E58)</f>
        <v/>
      </c>
      <c r="I37" s="433"/>
      <c r="J37" s="433"/>
      <c r="K37" s="433"/>
      <c r="L37" s="433"/>
      <c r="M37" s="434"/>
      <c r="N37" s="301"/>
    </row>
    <row r="38" spans="1:14" ht="15.75" x14ac:dyDescent="0.25">
      <c r="A38" s="28"/>
      <c r="B38" s="38" t="s">
        <v>432</v>
      </c>
      <c r="C38" s="302"/>
      <c r="D38" s="302"/>
      <c r="E38" s="302"/>
      <c r="F38" s="302"/>
      <c r="G38" s="302"/>
      <c r="H38" s="302"/>
      <c r="I38" s="302"/>
      <c r="J38" s="302"/>
      <c r="K38" s="302"/>
      <c r="L38" s="302"/>
      <c r="M38" s="303"/>
      <c r="N38" s="301"/>
    </row>
    <row r="39" spans="1:14" ht="15.75" x14ac:dyDescent="0.25">
      <c r="A39" s="28"/>
      <c r="B39" s="432" t="str">
        <f>IF(DATA!F54="","",DATA!F54)</f>
        <v/>
      </c>
      <c r="C39" s="433"/>
      <c r="D39" s="433"/>
      <c r="E39" s="433"/>
      <c r="F39" s="433"/>
      <c r="G39" s="433"/>
      <c r="H39" s="433"/>
      <c r="I39" s="433"/>
      <c r="J39" s="433"/>
      <c r="K39" s="433"/>
      <c r="L39" s="433"/>
      <c r="M39" s="434"/>
      <c r="N39" s="301"/>
    </row>
    <row r="40" spans="1:14" ht="15.75" x14ac:dyDescent="0.25">
      <c r="A40" s="28"/>
      <c r="B40" s="38" t="s">
        <v>433</v>
      </c>
      <c r="C40" s="302"/>
      <c r="D40" s="302"/>
      <c r="E40" s="302"/>
      <c r="F40" s="302"/>
      <c r="G40" s="302"/>
      <c r="H40" s="302"/>
      <c r="I40" s="302"/>
      <c r="J40" s="302"/>
      <c r="K40" s="302"/>
      <c r="L40" s="302"/>
      <c r="M40" s="303"/>
      <c r="N40" s="301"/>
    </row>
    <row r="41" spans="1:14" ht="15.75" x14ac:dyDescent="0.25">
      <c r="A41" s="28"/>
      <c r="B41" s="441" t="str">
        <f>IF(DATA!F55="","",DATA!F55)</f>
        <v/>
      </c>
      <c r="C41" s="442"/>
      <c r="D41" s="442"/>
      <c r="E41" s="442"/>
      <c r="F41" s="442"/>
      <c r="G41" s="442"/>
      <c r="H41" s="442"/>
      <c r="I41" s="442"/>
      <c r="J41" s="442"/>
      <c r="K41" s="442"/>
      <c r="L41" s="442"/>
      <c r="M41" s="443"/>
      <c r="N41" s="301"/>
    </row>
    <row r="42" spans="1:14" ht="15.75" x14ac:dyDescent="0.25">
      <c r="A42" s="28"/>
      <c r="B42" s="38" t="s">
        <v>434</v>
      </c>
      <c r="C42" s="302"/>
      <c r="D42" s="302"/>
      <c r="E42" s="302"/>
      <c r="F42" s="302"/>
      <c r="G42" s="302"/>
      <c r="H42" s="83"/>
      <c r="I42" s="302"/>
      <c r="J42" s="302"/>
      <c r="K42" s="302"/>
      <c r="L42" s="302"/>
      <c r="M42" s="84" t="str">
        <f>IF(E48="","",IF(AND(E61="NO",E62=""),"NO TRAINING LOCATION PROVIDED",""))</f>
        <v/>
      </c>
      <c r="N42" s="301"/>
    </row>
    <row r="43" spans="1:14" ht="15.75" x14ac:dyDescent="0.25">
      <c r="A43" s="28"/>
      <c r="B43" s="318" t="str">
        <f>IF(E61="","",E61)</f>
        <v/>
      </c>
      <c r="C43" s="306"/>
      <c r="D43" s="273"/>
      <c r="E43" s="307" t="str">
        <f>IF(OR(DATA!F56="",DATA!F57="",DATA!F56="YES"),"","TRAINING WILL BE CONDUCTED AT:")</f>
        <v/>
      </c>
      <c r="F43" s="273" t="str">
        <f>IF(E62="","",IF(E61="YES","",E62))</f>
        <v/>
      </c>
      <c r="G43" s="306"/>
      <c r="H43" s="306"/>
      <c r="I43" s="273"/>
      <c r="J43" s="273"/>
      <c r="K43" s="273"/>
      <c r="L43" s="273" t="s">
        <v>541</v>
      </c>
      <c r="M43" s="308"/>
      <c r="N43" s="301"/>
    </row>
    <row r="44" spans="1:14" ht="3" customHeight="1" x14ac:dyDescent="0.25">
      <c r="A44" s="28"/>
      <c r="B44" s="305"/>
      <c r="C44" s="305"/>
      <c r="D44" s="305"/>
      <c r="E44" s="305"/>
      <c r="F44" s="305"/>
      <c r="G44" s="305"/>
      <c r="H44" s="305"/>
      <c r="I44" s="305"/>
      <c r="J44" s="305"/>
      <c r="K44" s="305"/>
      <c r="L44" s="305"/>
      <c r="M44" s="305"/>
      <c r="N44" s="301"/>
    </row>
    <row r="45" spans="1:14" ht="7.9" customHeight="1" x14ac:dyDescent="0.2">
      <c r="A45" s="28"/>
      <c r="B45" s="30"/>
      <c r="C45" s="30"/>
      <c r="D45" s="30"/>
      <c r="E45" s="30"/>
      <c r="F45" s="30"/>
      <c r="G45" s="30"/>
      <c r="H45" s="30"/>
      <c r="I45" s="30"/>
      <c r="J45" s="30"/>
      <c r="K45" s="30"/>
      <c r="L45" s="30"/>
      <c r="M45" s="30"/>
      <c r="N45" s="30"/>
    </row>
    <row r="47" spans="1:14" hidden="1" x14ac:dyDescent="0.2">
      <c r="C47" s="86"/>
      <c r="D47" s="86"/>
      <c r="E47" s="86"/>
      <c r="F47" s="86"/>
      <c r="G47" s="86"/>
      <c r="H47" s="86"/>
      <c r="I47" s="86"/>
      <c r="J47" s="86"/>
      <c r="K47" s="86"/>
      <c r="L47" s="86"/>
      <c r="M47" s="86"/>
    </row>
    <row r="48" spans="1:14" hidden="1" x14ac:dyDescent="0.2">
      <c r="C48" s="242" t="s">
        <v>435</v>
      </c>
      <c r="D48" s="117">
        <v>43</v>
      </c>
      <c r="E48" s="96" t="str">
        <f>IF(VLOOKUP(D48,DATA!$C$2:$F$99,4,FALSE)="","",VLOOKUP(D48,DATA!$C$2:$F$99,4,FALSE))</f>
        <v/>
      </c>
      <c r="F48" s="86"/>
      <c r="G48" s="86"/>
      <c r="H48" s="86"/>
      <c r="I48" s="86"/>
      <c r="J48" s="86"/>
      <c r="K48" s="86"/>
      <c r="L48" s="86"/>
      <c r="M48" s="86"/>
    </row>
    <row r="49" spans="3:13" hidden="1" x14ac:dyDescent="0.2">
      <c r="C49" s="242" t="s">
        <v>436</v>
      </c>
      <c r="D49" s="95">
        <f>D48+1</f>
        <v>44</v>
      </c>
      <c r="E49" s="96" t="str">
        <f>IF(VLOOKUP(D49,DATA!$C$2:$F$99,4,FALSE)="","",VLOOKUP(D49,DATA!$C$2:$F$99,4,FALSE))</f>
        <v/>
      </c>
      <c r="F49" s="111">
        <f>IF(VLOOKUP(D49,DATA!$C$2:$F$99,2,FALSE)="","",VLOOKUP(D49,DATA!$C$2:$F$99,2,FALSE))</f>
        <v>0</v>
      </c>
      <c r="G49" s="86"/>
      <c r="H49" s="86"/>
      <c r="I49" s="86"/>
      <c r="J49" s="86"/>
      <c r="K49" s="86"/>
      <c r="L49" s="86"/>
      <c r="M49" s="86"/>
    </row>
    <row r="50" spans="3:13" hidden="1" x14ac:dyDescent="0.2">
      <c r="C50" s="242" t="s">
        <v>437</v>
      </c>
      <c r="D50" s="95">
        <f t="shared" ref="D50:D62" si="0">D49+1</f>
        <v>45</v>
      </c>
      <c r="E50" s="96" t="str">
        <f>IF(VLOOKUP(D50,DATA!$C$2:$F$99,4,FALSE)="","",VLOOKUP(D50,DATA!$C$2:$F$99,4,FALSE))</f>
        <v/>
      </c>
      <c r="F50" s="86"/>
      <c r="G50" s="86"/>
      <c r="H50" s="86"/>
      <c r="I50" s="86"/>
      <c r="J50" s="86"/>
      <c r="K50" s="86"/>
      <c r="L50" s="86"/>
      <c r="M50" s="86"/>
    </row>
    <row r="51" spans="3:13" hidden="1" x14ac:dyDescent="0.2">
      <c r="C51" s="242" t="s">
        <v>438</v>
      </c>
      <c r="D51" s="95">
        <f t="shared" si="0"/>
        <v>46</v>
      </c>
      <c r="E51" s="96" t="str">
        <f>IF(VLOOKUP(D51,DATA!$C$2:$F$99,4,FALSE)="","",VLOOKUP(D51,DATA!$C$2:$F$99,4,FALSE))</f>
        <v/>
      </c>
      <c r="F51" s="86"/>
      <c r="G51" s="86"/>
      <c r="H51" s="86"/>
      <c r="I51" s="86"/>
      <c r="J51" s="86"/>
      <c r="K51" s="86"/>
      <c r="L51" s="86"/>
      <c r="M51" s="86"/>
    </row>
    <row r="52" spans="3:13" hidden="1" x14ac:dyDescent="0.2">
      <c r="C52" s="242" t="s">
        <v>439</v>
      </c>
      <c r="D52" s="95">
        <f t="shared" si="0"/>
        <v>47</v>
      </c>
      <c r="E52" s="96" t="str">
        <f>IF(VLOOKUP(D52,DATA!$C$2:$F$99,4,FALSE)="","",VLOOKUP(D52,DATA!$C$2:$F$99,4,FALSE))</f>
        <v/>
      </c>
      <c r="F52" s="86"/>
      <c r="G52" s="86"/>
      <c r="H52" s="86"/>
      <c r="I52" s="86"/>
      <c r="J52" s="86"/>
      <c r="K52" s="86"/>
      <c r="L52" s="86"/>
      <c r="M52" s="86"/>
    </row>
    <row r="53" spans="3:13" hidden="1" x14ac:dyDescent="0.2">
      <c r="C53" s="242" t="s">
        <v>440</v>
      </c>
      <c r="D53" s="95">
        <f t="shared" si="0"/>
        <v>48</v>
      </c>
      <c r="E53" s="112" t="str">
        <f>IF(VLOOKUP(D53,DATA!$C$2:$F$99,4,FALSE)="","",VLOOKUP(D53,DATA!$C$2:$F$99,4,FALSE))</f>
        <v/>
      </c>
      <c r="F53" s="86"/>
      <c r="G53" s="86"/>
      <c r="H53" s="86"/>
      <c r="I53" s="86"/>
      <c r="J53" s="86"/>
      <c r="K53" s="86"/>
      <c r="L53" s="86"/>
      <c r="M53" s="86"/>
    </row>
    <row r="54" spans="3:13" hidden="1" x14ac:dyDescent="0.2">
      <c r="C54" s="242" t="s">
        <v>441</v>
      </c>
      <c r="D54" s="95">
        <f t="shared" si="0"/>
        <v>49</v>
      </c>
      <c r="E54" s="113" t="str">
        <f>IF(VLOOKUP(D54,DATA!$C$2:$F$99,4,FALSE)="","",VLOOKUP(D54,DATA!$C$2:$F$99,4,FALSE))</f>
        <v/>
      </c>
      <c r="F54" s="86"/>
      <c r="G54" s="86"/>
      <c r="H54" s="86"/>
      <c r="I54" s="86"/>
      <c r="J54" s="86"/>
      <c r="K54" s="86"/>
      <c r="L54" s="86"/>
      <c r="M54" s="86"/>
    </row>
    <row r="55" spans="3:13" hidden="1" x14ac:dyDescent="0.2">
      <c r="C55" s="242" t="s">
        <v>442</v>
      </c>
      <c r="D55" s="95">
        <f t="shared" si="0"/>
        <v>50</v>
      </c>
      <c r="E55" s="114" t="str">
        <f>IF(VLOOKUP(D55,DATA!$C$2:$F$99,4,FALSE)="","",VLOOKUP(D55,DATA!$C$2:$F$99,4,FALSE))</f>
        <v/>
      </c>
      <c r="F55" s="86"/>
      <c r="G55" s="86"/>
      <c r="H55" s="86"/>
      <c r="I55" s="86"/>
      <c r="J55" s="86"/>
      <c r="K55" s="86"/>
      <c r="L55" s="86"/>
      <c r="M55" s="86"/>
    </row>
    <row r="56" spans="3:13" hidden="1" x14ac:dyDescent="0.2">
      <c r="C56" s="242" t="s">
        <v>443</v>
      </c>
      <c r="D56" s="95">
        <f t="shared" si="0"/>
        <v>51</v>
      </c>
      <c r="E56" s="114" t="str">
        <f>IF(VLOOKUP(D56,DATA!$C$2:$F$99,4,FALSE)="","",VLOOKUP(D56,DATA!$C$2:$F$99,4,FALSE))</f>
        <v/>
      </c>
      <c r="F56" s="86"/>
      <c r="G56" s="86"/>
      <c r="H56" s="86"/>
      <c r="I56" s="86"/>
      <c r="J56" s="86"/>
      <c r="K56" s="86"/>
      <c r="L56" s="86"/>
      <c r="M56" s="86"/>
    </row>
    <row r="57" spans="3:13" hidden="1" x14ac:dyDescent="0.2">
      <c r="C57" s="242" t="s">
        <v>444</v>
      </c>
      <c r="D57" s="95">
        <f t="shared" si="0"/>
        <v>52</v>
      </c>
      <c r="E57" s="96" t="str">
        <f>IF(VLOOKUP(D57,DATA!$C$2:$F$99,4,FALSE)="","",VLOOKUP(D57,DATA!$C$2:$F$99,4,FALSE))</f>
        <v/>
      </c>
      <c r="F57" s="86"/>
      <c r="G57" s="86"/>
      <c r="H57" s="86"/>
      <c r="I57" s="86"/>
      <c r="J57" s="86"/>
      <c r="K57" s="86"/>
      <c r="L57" s="86"/>
      <c r="M57" s="86"/>
    </row>
    <row r="58" spans="3:13" hidden="1" x14ac:dyDescent="0.2">
      <c r="C58" s="242" t="s">
        <v>445</v>
      </c>
      <c r="D58" s="95">
        <f t="shared" si="0"/>
        <v>53</v>
      </c>
      <c r="E58" s="96" t="str">
        <f>IF(VLOOKUP(D58,DATA!$C$2:$F$99,4,FALSE)="","",VLOOKUP(D58,DATA!$C$2:$F$99,4,FALSE))</f>
        <v/>
      </c>
      <c r="F58" s="86"/>
      <c r="G58" s="86"/>
      <c r="H58" s="86"/>
      <c r="I58" s="86"/>
      <c r="J58" s="86"/>
      <c r="K58" s="86"/>
      <c r="L58" s="86"/>
      <c r="M58" s="86"/>
    </row>
    <row r="59" spans="3:13" hidden="1" x14ac:dyDescent="0.2">
      <c r="C59" s="242" t="s">
        <v>446</v>
      </c>
      <c r="D59" s="95">
        <f t="shared" si="0"/>
        <v>54</v>
      </c>
      <c r="E59" s="96" t="str">
        <f>IF(VLOOKUP(D59,DATA!$C$2:$F$99,4,FALSE)="","",VLOOKUP(D59,DATA!$C$2:$F$99,4,FALSE))</f>
        <v/>
      </c>
      <c r="F59" s="86"/>
      <c r="G59" s="86"/>
      <c r="H59" s="86"/>
      <c r="I59" s="86"/>
      <c r="J59" s="86"/>
      <c r="K59" s="86"/>
      <c r="L59" s="86"/>
      <c r="M59" s="86"/>
    </row>
    <row r="60" spans="3:13" hidden="1" x14ac:dyDescent="0.2">
      <c r="C60" s="242" t="s">
        <v>447</v>
      </c>
      <c r="D60" s="95">
        <f t="shared" si="0"/>
        <v>55</v>
      </c>
      <c r="E60" s="115" t="str">
        <f>IF(VLOOKUP(D60,DATA!$C$2:$F$99,4,FALSE)="","",VLOOKUP(D60,DATA!$C$2:$F$99,4,FALSE))</f>
        <v/>
      </c>
      <c r="F60" s="86"/>
      <c r="G60" s="86"/>
      <c r="H60" s="86"/>
      <c r="I60" s="86"/>
      <c r="J60" s="86"/>
      <c r="K60" s="86"/>
      <c r="L60" s="86"/>
      <c r="M60" s="86"/>
    </row>
    <row r="61" spans="3:13" hidden="1" x14ac:dyDescent="0.2">
      <c r="C61" s="242" t="s">
        <v>448</v>
      </c>
      <c r="D61" s="95">
        <f t="shared" si="0"/>
        <v>56</v>
      </c>
      <c r="E61" s="96" t="str">
        <f>IF(VLOOKUP(D61,DATA!$C$2:$F$99,4,FALSE)="","",VLOOKUP(D61,DATA!$C$2:$F$99,4,FALSE))</f>
        <v/>
      </c>
      <c r="F61" s="86"/>
      <c r="G61" s="86"/>
      <c r="H61" s="86"/>
      <c r="I61" s="86"/>
      <c r="J61" s="86"/>
      <c r="K61" s="86"/>
      <c r="L61" s="86"/>
      <c r="M61" s="86"/>
    </row>
    <row r="62" spans="3:13" hidden="1" x14ac:dyDescent="0.2">
      <c r="C62" s="242" t="s">
        <v>449</v>
      </c>
      <c r="D62" s="95">
        <f t="shared" si="0"/>
        <v>57</v>
      </c>
      <c r="E62" s="96" t="str">
        <f>IF(VLOOKUP(D62,DATA!$C$2:$F$99,4,FALSE)="","",VLOOKUP(D62,DATA!$C$2:$F$99,4,FALSE))</f>
        <v/>
      </c>
      <c r="F62" s="86"/>
      <c r="G62" s="86"/>
      <c r="H62" s="86"/>
      <c r="I62" s="86"/>
      <c r="J62" s="86"/>
      <c r="K62" s="86"/>
      <c r="L62" s="86"/>
      <c r="M62" s="86"/>
    </row>
    <row r="63" spans="3:13" hidden="1" x14ac:dyDescent="0.2">
      <c r="C63" s="242"/>
      <c r="D63" s="116"/>
      <c r="E63" s="86"/>
      <c r="F63" s="86"/>
      <c r="G63" s="86"/>
      <c r="H63" s="86"/>
      <c r="I63" s="86"/>
      <c r="J63" s="86"/>
      <c r="K63" s="86"/>
      <c r="L63" s="86"/>
      <c r="M63" s="86"/>
    </row>
    <row r="64" spans="3:13" hidden="1" x14ac:dyDescent="0.2">
      <c r="D64" s="91"/>
    </row>
    <row r="65" spans="4:4" hidden="1" x14ac:dyDescent="0.2">
      <c r="D65" s="91"/>
    </row>
    <row r="66" spans="4:4" hidden="1" x14ac:dyDescent="0.2">
      <c r="D66" s="91"/>
    </row>
    <row r="67" spans="4:4" hidden="1" x14ac:dyDescent="0.2">
      <c r="D67" s="91"/>
    </row>
    <row r="68" spans="4:4" hidden="1" x14ac:dyDescent="0.2">
      <c r="D68" s="91"/>
    </row>
    <row r="69" spans="4:4" hidden="1" x14ac:dyDescent="0.2">
      <c r="D69" s="91"/>
    </row>
    <row r="70" spans="4:4" hidden="1" x14ac:dyDescent="0.2">
      <c r="D70" s="91"/>
    </row>
    <row r="71" spans="4:4" hidden="1" x14ac:dyDescent="0.2">
      <c r="D71" s="91"/>
    </row>
    <row r="72" spans="4:4" hidden="1" x14ac:dyDescent="0.2">
      <c r="D72" s="91"/>
    </row>
    <row r="73" spans="4:4" hidden="1" x14ac:dyDescent="0.2">
      <c r="D73" s="91"/>
    </row>
    <row r="74" spans="4:4" hidden="1" x14ac:dyDescent="0.2">
      <c r="D74" s="91"/>
    </row>
    <row r="75" spans="4:4" hidden="1" x14ac:dyDescent="0.2">
      <c r="D75" s="91"/>
    </row>
    <row r="76" spans="4:4" hidden="1" x14ac:dyDescent="0.2">
      <c r="D76" s="91"/>
    </row>
    <row r="77" spans="4:4" hidden="1" x14ac:dyDescent="0.2">
      <c r="D77" s="91"/>
    </row>
  </sheetData>
  <sheetProtection algorithmName="SHA-512" hashValue="8u4xcQdt6clqjMgFMYchQ0c1yzYUDGj8ZYzmfI0UoYLp2GLpS/sueDFYgi62DLnfqNqN2mEAkKFzrE0OYujCpQ==" saltValue="6dPmOeuKU5TWpIqhqLYVDw==" spinCount="100000" sheet="1" selectLockedCells="1"/>
  <customSheetViews>
    <customSheetView guid="{99C5DC5D-4FA6-4759-9524-D1D8E5F6D462}" scale="64" fitToPage="1" hiddenRows="1" hiddenColumns="1" topLeftCell="A31">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6">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9:C29"/>
    <mergeCell ref="B31:M31"/>
    <mergeCell ref="B27:M27"/>
    <mergeCell ref="B25:M25"/>
    <mergeCell ref="B41:M41"/>
    <mergeCell ref="B39:M39"/>
    <mergeCell ref="H37:M37"/>
    <mergeCell ref="B37:G37"/>
    <mergeCell ref="B33:M33"/>
    <mergeCell ref="B2:M2"/>
    <mergeCell ref="B11:G11"/>
    <mergeCell ref="H11:M11"/>
    <mergeCell ref="B6:M6"/>
    <mergeCell ref="B10:G10"/>
    <mergeCell ref="B13:M13"/>
    <mergeCell ref="B3:M3"/>
    <mergeCell ref="B5:M5"/>
    <mergeCell ref="B17:M17"/>
    <mergeCell ref="B23:M23"/>
    <mergeCell ref="B15:M15"/>
    <mergeCell ref="B19:M19"/>
    <mergeCell ref="B21:M21"/>
  </mergeCells>
  <phoneticPr fontId="28"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54"/>
  <sheetViews>
    <sheetView zoomScaleNormal="100" workbookViewId="0">
      <selection activeCell="B2" sqref="B2:AH2"/>
    </sheetView>
  </sheetViews>
  <sheetFormatPr defaultColWidth="0" defaultRowHeight="12.75" zeroHeight="1" x14ac:dyDescent="0.2"/>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25">
      <c r="A2" s="265"/>
      <c r="B2" s="405" t="str">
        <f>ENTITY!A2</f>
        <v>Chicago Cook Workforce Partnership</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28"/>
    </row>
    <row r="3" spans="1:35" ht="15.75" x14ac:dyDescent="0.25">
      <c r="A3" s="28"/>
      <c r="B3" s="405" t="s">
        <v>171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28"/>
    </row>
    <row r="4" spans="1:35" ht="4.9000000000000004" customHeight="1" x14ac:dyDescent="0.2">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25">
      <c r="A5" s="28"/>
      <c r="B5" s="405" t="str">
        <f>IF(DATA!$F$5="","LWIA 7 Broker: ______________________","LWIA 7 OJT Broker: "&amp;DATA!$F$5)</f>
        <v>LWIA 7 Broker: ______________________</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28"/>
    </row>
    <row r="6" spans="1:35" ht="15.75" x14ac:dyDescent="0.25">
      <c r="A6" s="28"/>
      <c r="B6" s="405" t="str">
        <f>IF(DATA!F2="","Employer Agreement # _______________________","Employer Agreement # "&amp;IF(DATA!$F$2="","",RIGHT(DATA!$F$3,2)&amp;"-"&amp;UPPER(DATA!$F$4)&amp;"-"&amp;DATA!$F$2))</f>
        <v>Employer Agreement # _______________________</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28"/>
    </row>
    <row r="7" spans="1:35" ht="15.75" x14ac:dyDescent="0.25">
      <c r="A7" s="28"/>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28"/>
    </row>
    <row r="8" spans="1:35" x14ac:dyDescent="0.2">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25">
      <c r="A9" s="28"/>
      <c r="B9" s="43" t="s">
        <v>450</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2">
      <c r="A10" s="28"/>
      <c r="B10" s="44" t="s">
        <v>451</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2">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25">
      <c r="A12" s="28"/>
      <c r="B12" s="45" t="s">
        <v>452</v>
      </c>
      <c r="C12" s="40"/>
      <c r="D12" s="40"/>
      <c r="E12" s="40"/>
      <c r="F12" s="444" t="str">
        <f>IF(Z47="","",Z47)</f>
        <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0"/>
      <c r="AI12" s="28"/>
    </row>
    <row r="13" spans="1:35" x14ac:dyDescent="0.2">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2">
      <c r="A14" s="28"/>
      <c r="B14" s="40"/>
      <c r="C14" s="40" t="s">
        <v>453</v>
      </c>
      <c r="D14" s="40" t="s">
        <v>454</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2">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2">
      <c r="A16" s="28"/>
      <c r="B16" s="40"/>
      <c r="C16" s="40"/>
      <c r="D16" s="40" t="s">
        <v>455</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2">
      <c r="A17" s="28"/>
      <c r="B17" s="40"/>
      <c r="C17" s="40"/>
      <c r="D17" s="40" t="s">
        <v>456</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2">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2">
      <c r="A19" s="28"/>
      <c r="B19" s="40"/>
      <c r="C19" s="40" t="s">
        <v>457</v>
      </c>
      <c r="D19" s="40" t="s">
        <v>458</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2">
      <c r="A20" s="28"/>
      <c r="B20" s="40"/>
      <c r="C20" s="40"/>
      <c r="D20" s="97" t="s">
        <v>459</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2">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2">
      <c r="A22" s="28"/>
      <c r="B22" s="40"/>
      <c r="C22" s="40"/>
      <c r="D22" s="97" t="s">
        <v>460</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2">
      <c r="A23" s="28"/>
      <c r="B23" s="40"/>
      <c r="C23" s="40"/>
      <c r="D23" s="97" t="s">
        <v>461</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2">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2">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2">
      <c r="A26" s="28"/>
      <c r="B26" s="40"/>
      <c r="C26" s="40"/>
      <c r="D26" s="40" t="s">
        <v>462</v>
      </c>
      <c r="E26" s="40"/>
      <c r="F26" s="40"/>
      <c r="G26" s="40"/>
      <c r="H26" s="40"/>
      <c r="I26" s="40"/>
      <c r="J26" s="40"/>
      <c r="K26" s="40"/>
      <c r="L26" s="40"/>
      <c r="M26" s="40"/>
      <c r="N26" s="40"/>
      <c r="O26" s="40"/>
      <c r="P26" s="444" t="str">
        <f>IF(Z51="","",Z51)</f>
        <v/>
      </c>
      <c r="Q26" s="444"/>
      <c r="R26" s="444"/>
      <c r="S26" s="444"/>
      <c r="T26" s="444"/>
      <c r="U26" s="444"/>
      <c r="V26" s="444"/>
      <c r="W26" s="444"/>
      <c r="X26" s="444"/>
      <c r="Y26" s="444"/>
      <c r="Z26" s="444"/>
      <c r="AA26" s="444"/>
      <c r="AB26" s="444"/>
      <c r="AC26" s="444"/>
      <c r="AD26" s="444"/>
      <c r="AE26" s="444"/>
      <c r="AF26" s="444"/>
      <c r="AG26" s="46"/>
      <c r="AH26" s="40"/>
      <c r="AI26" s="28"/>
    </row>
    <row r="27" spans="1:35" x14ac:dyDescent="0.2">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2">
      <c r="A28" s="28"/>
      <c r="B28" s="40"/>
      <c r="C28" s="40"/>
      <c r="D28" s="40" t="s">
        <v>463</v>
      </c>
      <c r="E28" s="40"/>
      <c r="F28" s="40"/>
      <c r="G28" s="40"/>
      <c r="H28" s="40"/>
      <c r="I28" s="40"/>
      <c r="J28" s="40"/>
      <c r="K28" s="40"/>
      <c r="L28" s="40"/>
      <c r="M28" s="40"/>
      <c r="N28" s="40"/>
      <c r="O28" s="40"/>
      <c r="P28" s="444" t="str">
        <f>IF(Z52="","",Z52)</f>
        <v/>
      </c>
      <c r="Q28" s="444"/>
      <c r="R28" s="444"/>
      <c r="S28" s="444"/>
      <c r="T28" s="444"/>
      <c r="U28" s="444"/>
      <c r="V28" s="444"/>
      <c r="W28" s="444"/>
      <c r="X28" s="444"/>
      <c r="Y28" s="444"/>
      <c r="Z28" s="444"/>
      <c r="AA28" s="444"/>
      <c r="AB28" s="444"/>
      <c r="AC28" s="444"/>
      <c r="AD28" s="444"/>
      <c r="AE28" s="444"/>
      <c r="AF28" s="444"/>
      <c r="AG28" s="40"/>
      <c r="AH28" s="40"/>
      <c r="AI28" s="28"/>
    </row>
    <row r="29" spans="1:35" x14ac:dyDescent="0.2">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2">
      <c r="A30" s="28"/>
      <c r="B30" s="40"/>
      <c r="C30" s="40"/>
      <c r="D30" s="40" t="s">
        <v>464</v>
      </c>
      <c r="E30" s="40"/>
      <c r="F30" s="40"/>
      <c r="G30" s="40"/>
      <c r="H30" s="40"/>
      <c r="I30" s="40"/>
      <c r="J30" s="40"/>
      <c r="K30" s="40"/>
      <c r="L30" s="40"/>
      <c r="M30" s="40"/>
      <c r="N30" s="40"/>
      <c r="O30" s="40"/>
      <c r="P30" s="40"/>
      <c r="Q30" s="40"/>
      <c r="R30" s="40"/>
      <c r="S30" s="40"/>
      <c r="T30" s="444" t="str">
        <f>IF(Z53="","",Z53)</f>
        <v/>
      </c>
      <c r="U30" s="444"/>
      <c r="V30" s="444"/>
      <c r="W30" s="444"/>
      <c r="X30" s="444"/>
      <c r="Y30" s="444"/>
      <c r="Z30" s="444"/>
      <c r="AA30" s="444"/>
      <c r="AB30" s="444"/>
      <c r="AC30" s="444"/>
      <c r="AD30" s="444"/>
      <c r="AE30" s="444"/>
      <c r="AF30" s="444"/>
      <c r="AG30" s="40"/>
      <c r="AH30" s="40"/>
      <c r="AI30" s="28"/>
    </row>
    <row r="31" spans="1:35" x14ac:dyDescent="0.2">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2">
      <c r="A32" s="28"/>
      <c r="B32" s="40"/>
      <c r="C32" s="40"/>
      <c r="D32" s="40" t="s">
        <v>465</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2">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2">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25">
      <c r="A35" s="28"/>
      <c r="B35" s="43" t="s">
        <v>466</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2">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2">
      <c r="A37" s="28"/>
      <c r="B37" s="40"/>
      <c r="C37" s="40" t="s">
        <v>453</v>
      </c>
      <c r="D37" s="40" t="s">
        <v>467</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2">
      <c r="A38" s="28"/>
      <c r="B38" s="40"/>
      <c r="C38" s="40"/>
      <c r="D38" s="40" t="s">
        <v>468</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2">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2">
      <c r="A40" s="28"/>
      <c r="B40" s="40"/>
      <c r="C40" s="40"/>
      <c r="D40" s="40" t="s">
        <v>469</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2">
      <c r="A41" s="28"/>
      <c r="B41" s="40"/>
      <c r="C41" s="40"/>
      <c r="D41" s="40" t="s">
        <v>470</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2">
      <c r="A42" s="28"/>
      <c r="B42" s="40"/>
      <c r="C42" s="40"/>
      <c r="D42" s="40" t="s">
        <v>471</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2">
      <c r="A43" s="28"/>
      <c r="B43" s="40"/>
      <c r="C43" s="40"/>
      <c r="D43" s="40" t="s">
        <v>472</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2">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2">
      <c r="D47" s="86"/>
      <c r="E47" s="86"/>
      <c r="F47" s="86"/>
      <c r="G47" s="86"/>
      <c r="H47" s="86"/>
      <c r="I47" s="86"/>
      <c r="J47" s="86"/>
      <c r="K47" s="95"/>
      <c r="L47" s="86"/>
      <c r="M47" s="86"/>
      <c r="N47" s="86"/>
      <c r="O47" s="96"/>
      <c r="P47" s="86"/>
      <c r="Q47" s="86"/>
      <c r="R47" s="86"/>
      <c r="V47" s="295" t="s">
        <v>473</v>
      </c>
      <c r="W47" s="243"/>
      <c r="X47" s="309">
        <f>'JOB TITLE (1)'!D48</f>
        <v>43</v>
      </c>
      <c r="Y47" s="243"/>
      <c r="Z47" s="243" t="str">
        <f>IF(VLOOKUP(X47,DATA!$C$2:$F$99,4,FALSE)="","",(VLOOKUP(X47,DATA!$C$2:$F$99,4,FALSE)))</f>
        <v/>
      </c>
      <c r="AA47" s="243"/>
      <c r="AB47" s="243"/>
      <c r="AC47" s="243"/>
      <c r="AD47" s="243"/>
      <c r="AE47" s="243"/>
    </row>
    <row r="48" spans="1:35" hidden="1" x14ac:dyDescent="0.2">
      <c r="D48" s="86"/>
      <c r="E48" s="86"/>
      <c r="F48" s="86"/>
      <c r="G48" s="86"/>
      <c r="H48" s="86"/>
      <c r="I48" s="86"/>
      <c r="J48" s="86"/>
      <c r="K48" s="95"/>
      <c r="L48" s="86"/>
      <c r="M48" s="86"/>
      <c r="N48" s="86"/>
      <c r="O48" s="96"/>
      <c r="P48" s="86"/>
      <c r="Q48" s="86"/>
      <c r="R48" s="86"/>
      <c r="V48" s="295"/>
      <c r="W48" s="243"/>
      <c r="X48" s="242"/>
      <c r="Y48" s="243"/>
      <c r="Z48" s="243"/>
      <c r="AA48" s="243"/>
      <c r="AB48" s="243"/>
      <c r="AC48" s="243"/>
      <c r="AD48" s="243"/>
      <c r="AE48" s="243"/>
    </row>
    <row r="49" spans="22:31" hidden="1" x14ac:dyDescent="0.2">
      <c r="V49" s="295" t="s">
        <v>127</v>
      </c>
      <c r="W49" s="243"/>
      <c r="X49" s="242">
        <f>X47+51</f>
        <v>94</v>
      </c>
      <c r="Y49" s="243"/>
      <c r="Z49" s="243" t="str">
        <f>IF(VLOOKUP(X49,DATA!$C$2:$F$99,4,FALSE)="","",(VLOOKUP(X49,DATA!$C$2:$F$99,4,FALSE)))</f>
        <v/>
      </c>
      <c r="AA49" s="243"/>
      <c r="AB49" s="243"/>
      <c r="AC49" s="243"/>
      <c r="AD49" s="243"/>
      <c r="AE49" s="243"/>
    </row>
    <row r="50" spans="22:31" hidden="1" x14ac:dyDescent="0.2">
      <c r="V50" s="295" t="s">
        <v>474</v>
      </c>
      <c r="W50" s="243"/>
      <c r="X50" s="242">
        <f>X49+1</f>
        <v>95</v>
      </c>
      <c r="Y50" s="243"/>
      <c r="Z50" s="243" t="str">
        <f>IF(VLOOKUP(X50,DATA!$C$2:$F$99,4,FALSE)="","",(VLOOKUP(X50,DATA!$C$2:$F$99,4,FALSE)))</f>
        <v/>
      </c>
      <c r="AA50" s="243"/>
      <c r="AB50" s="243"/>
      <c r="AC50" s="243"/>
      <c r="AD50" s="243"/>
      <c r="AE50" s="243"/>
    </row>
    <row r="51" spans="22:31" hidden="1" x14ac:dyDescent="0.2">
      <c r="V51" s="295" t="s">
        <v>129</v>
      </c>
      <c r="W51" s="243"/>
      <c r="X51" s="242">
        <f>X50+1</f>
        <v>96</v>
      </c>
      <c r="Y51" s="243"/>
      <c r="Z51" s="243" t="str">
        <f>IF(VLOOKUP(X51,DATA!$C$2:$F$99,4,FALSE)="","",(VLOOKUP(X51,DATA!$C$2:$F$99,4,FALSE)))</f>
        <v/>
      </c>
      <c r="AA51" s="243"/>
      <c r="AB51" s="243"/>
      <c r="AC51" s="243"/>
      <c r="AD51" s="243"/>
      <c r="AE51" s="243"/>
    </row>
    <row r="52" spans="22:31" hidden="1" x14ac:dyDescent="0.2">
      <c r="V52" s="295" t="s">
        <v>130</v>
      </c>
      <c r="W52" s="243"/>
      <c r="X52" s="242">
        <f>X51+1</f>
        <v>97</v>
      </c>
      <c r="Y52" s="243"/>
      <c r="Z52" s="243" t="str">
        <f>IF(VLOOKUP(X52,DATA!$C$2:$F$99,4,FALSE)="","",(VLOOKUP(X52,DATA!$C$2:$F$99,4,FALSE)))</f>
        <v/>
      </c>
      <c r="AA52" s="243"/>
      <c r="AB52" s="243"/>
      <c r="AC52" s="243"/>
      <c r="AD52" s="243"/>
      <c r="AE52" s="243"/>
    </row>
    <row r="53" spans="22:31" hidden="1" x14ac:dyDescent="0.2">
      <c r="V53" s="295" t="s">
        <v>131</v>
      </c>
      <c r="W53" s="243"/>
      <c r="X53" s="242">
        <f>X52+1</f>
        <v>98</v>
      </c>
      <c r="Y53" s="243"/>
      <c r="Z53" s="243" t="str">
        <f>IF(VLOOKUP(X53,DATA!$C$2:$F$99,4,FALSE)="","",(VLOOKUP(X53,DATA!$C$2:$F$99,4,FALSE)))</f>
        <v/>
      </c>
      <c r="AA53" s="243"/>
      <c r="AB53" s="243"/>
      <c r="AC53" s="243"/>
      <c r="AD53" s="243"/>
      <c r="AE53" s="243"/>
    </row>
    <row r="54" spans="22:31" hidden="1" x14ac:dyDescent="0.2">
      <c r="V54" s="295" t="s">
        <v>475</v>
      </c>
      <c r="W54" s="243"/>
      <c r="X54" s="242">
        <f>X53+1</f>
        <v>99</v>
      </c>
      <c r="Y54" s="243"/>
      <c r="Z54" s="243" t="str">
        <f>IF(VLOOKUP(X54,DATA!$C$2:$F$99,4,FALSE)="","",(VLOOKUP(X54,DATA!$C$2:$F$99,4,FALSE)))</f>
        <v/>
      </c>
      <c r="AA54" s="243"/>
      <c r="AB54" s="243"/>
      <c r="AC54" s="243"/>
      <c r="AD54" s="243"/>
      <c r="AE54" s="243"/>
    </row>
  </sheetData>
  <sheetProtection algorithmName="SHA-512" hashValue="9LJ4vLDWzXJXNfcLmplDOXAv9lmfV5K/LzcOiZqjhS05RK65d3jgcmH9mZ9s1u3fjS/jiHLrCvNRyCsSPEvKZA==" saltValue="+bJ52krUGbsiT/DqOuLs/Q==" spinCount="100000" sheet="1" selectLockedCells="1"/>
  <customSheetViews>
    <customSheetView guid="{99C5DC5D-4FA6-4759-9524-D1D8E5F6D462}" hiddenRows="1" hiddenColumns="1" topLeftCell="A37">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2">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2">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B2:AH2"/>
    <mergeCell ref="B6:AH6"/>
    <mergeCell ref="F12:AG12"/>
    <mergeCell ref="T30:AF30"/>
    <mergeCell ref="P28:AF28"/>
    <mergeCell ref="P26:AF26"/>
    <mergeCell ref="B3:AH3"/>
    <mergeCell ref="B5:AH5"/>
  </mergeCells>
  <phoneticPr fontId="2" type="noConversion"/>
  <pageMargins left="0.75" right="0.75" top="0.75" bottom="1" header="0.5" footer="0.5"/>
  <pageSetup orientation="portrait" r:id="rId4"/>
  <headerFooter alignWithMargins="0">
    <oddFooter>&amp;R&amp;9P a g e |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65536"/>
  <sheetViews>
    <sheetView topLeftCell="A3" zoomScale="85" zoomScaleNormal="85" zoomScaleSheetLayoutView="70" workbookViewId="0">
      <selection activeCell="O20" sqref="O20:R20"/>
    </sheetView>
  </sheetViews>
  <sheetFormatPr defaultColWidth="0" defaultRowHeight="12.75" x14ac:dyDescent="0.2"/>
  <cols>
    <col min="1" max="1" width="1.7109375" customWidth="1"/>
    <col min="2" max="2" width="3.28515625" customWidth="1"/>
    <col min="3" max="26" width="8.28515625" customWidth="1"/>
    <col min="27" max="27" width="1.7109375" customWidth="1"/>
    <col min="28" max="16384" width="9.140625" hidden="1"/>
  </cols>
  <sheetData>
    <row r="1" spans="1:27" ht="13.5" thickBot="1" x14ac:dyDescent="0.2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4">
      <c r="A2" s="265"/>
      <c r="B2" s="511" t="str">
        <f>ENTITY!A2</f>
        <v>Chicago Cook Workforce Partnership</v>
      </c>
      <c r="C2" s="511"/>
      <c r="D2" s="511"/>
      <c r="E2" s="511"/>
      <c r="F2" s="511"/>
      <c r="G2" s="511"/>
      <c r="H2" s="511"/>
      <c r="I2" s="511"/>
      <c r="J2" s="511"/>
      <c r="K2" s="511"/>
      <c r="L2" s="511"/>
      <c r="M2" s="511"/>
      <c r="N2" s="511"/>
      <c r="O2" s="511"/>
      <c r="P2" s="511"/>
      <c r="Q2" s="511"/>
      <c r="R2" s="511"/>
      <c r="S2" s="511"/>
      <c r="T2" s="511"/>
      <c r="U2" s="511"/>
      <c r="V2" s="511"/>
      <c r="W2" s="511"/>
      <c r="X2" s="511"/>
      <c r="Y2" s="511"/>
      <c r="Z2" s="511"/>
      <c r="AA2" s="81"/>
    </row>
    <row r="3" spans="1:27" ht="22.5" thickTop="1" thickBot="1" x14ac:dyDescent="0.4">
      <c r="A3" s="28"/>
      <c r="B3" s="511" t="s">
        <v>171</v>
      </c>
      <c r="C3" s="511"/>
      <c r="D3" s="511"/>
      <c r="E3" s="511"/>
      <c r="F3" s="511"/>
      <c r="G3" s="511"/>
      <c r="H3" s="511"/>
      <c r="I3" s="511"/>
      <c r="J3" s="511"/>
      <c r="K3" s="511"/>
      <c r="L3" s="511"/>
      <c r="M3" s="511"/>
      <c r="N3" s="511"/>
      <c r="O3" s="511"/>
      <c r="P3" s="511"/>
      <c r="Q3" s="511"/>
      <c r="R3" s="511"/>
      <c r="S3" s="511"/>
      <c r="T3" s="511"/>
      <c r="U3" s="511"/>
      <c r="V3" s="511"/>
      <c r="W3" s="511"/>
      <c r="X3" s="511"/>
      <c r="Y3" s="511"/>
      <c r="Z3" s="511"/>
      <c r="AA3" s="81"/>
    </row>
    <row r="4" spans="1:27" ht="5.25" customHeight="1" thickTop="1" thickBot="1" x14ac:dyDescent="0.4">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2.5" thickTop="1" thickBot="1" x14ac:dyDescent="0.4">
      <c r="A5" s="28"/>
      <c r="B5" s="511" t="str">
        <f>IF(DATA!$F$5="","LWIA 7 Broker: ______________________","LWIA 7 OJT Broker: "&amp;DATA!$F$5)</f>
        <v>LWIA 7 Broker: ______________________</v>
      </c>
      <c r="C5" s="511"/>
      <c r="D5" s="511"/>
      <c r="E5" s="511"/>
      <c r="F5" s="511"/>
      <c r="G5" s="511"/>
      <c r="H5" s="511"/>
      <c r="I5" s="511"/>
      <c r="J5" s="511"/>
      <c r="K5" s="511"/>
      <c r="L5" s="511"/>
      <c r="M5" s="511"/>
      <c r="N5" s="511"/>
      <c r="O5" s="511"/>
      <c r="P5" s="511"/>
      <c r="Q5" s="511"/>
      <c r="R5" s="511"/>
      <c r="S5" s="511"/>
      <c r="T5" s="511"/>
      <c r="U5" s="511"/>
      <c r="V5" s="511"/>
      <c r="W5" s="511"/>
      <c r="X5" s="511"/>
      <c r="Y5" s="511"/>
      <c r="Z5" s="511"/>
      <c r="AA5" s="81"/>
    </row>
    <row r="6" spans="1:27" ht="22.5" thickTop="1" thickBot="1" x14ac:dyDescent="0.4">
      <c r="A6" s="28"/>
      <c r="B6" s="511" t="str">
        <f>IF(DATA!F2="","Employer Agreement # _______________________","Employer Agreement # "&amp;IF(DATA!$F$2="","",RIGHT(DATA!$F$3,2)&amp;"-"&amp;UPPER(DATA!$F$4)&amp;"-"&amp;DATA!$F$2))</f>
        <v>Employer Agreement # _______________________</v>
      </c>
      <c r="C6" s="511"/>
      <c r="D6" s="511"/>
      <c r="E6" s="511"/>
      <c r="F6" s="511"/>
      <c r="G6" s="511"/>
      <c r="H6" s="511"/>
      <c r="I6" s="511"/>
      <c r="J6" s="511"/>
      <c r="K6" s="511"/>
      <c r="L6" s="511"/>
      <c r="M6" s="511"/>
      <c r="N6" s="511"/>
      <c r="O6" s="511"/>
      <c r="P6" s="511"/>
      <c r="Q6" s="511"/>
      <c r="R6" s="511"/>
      <c r="S6" s="511"/>
      <c r="T6" s="511"/>
      <c r="U6" s="511"/>
      <c r="V6" s="511"/>
      <c r="W6" s="511"/>
      <c r="X6" s="511"/>
      <c r="Y6" s="511"/>
      <c r="Z6" s="511"/>
      <c r="AA6" s="81"/>
    </row>
    <row r="7" spans="1:27" ht="9.9499999999999993" customHeight="1" thickTop="1" thickBot="1" x14ac:dyDescent="0.4">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4">
      <c r="A8" s="28"/>
      <c r="B8" s="285" t="s">
        <v>476</v>
      </c>
      <c r="C8" s="122"/>
      <c r="D8" s="122"/>
      <c r="E8" s="122"/>
      <c r="F8" s="123"/>
      <c r="G8" s="123"/>
      <c r="H8" s="123"/>
      <c r="I8" s="123"/>
      <c r="J8" s="123"/>
      <c r="L8" s="124" t="s">
        <v>477</v>
      </c>
      <c r="M8" s="586" t="str">
        <f>IF(DATA!F43="","",DATA!F44)</f>
        <v/>
      </c>
      <c r="N8" s="587"/>
      <c r="O8" s="587"/>
      <c r="P8" s="587"/>
      <c r="Q8" s="587"/>
      <c r="R8" s="588"/>
      <c r="S8" s="310"/>
      <c r="T8" s="124" t="s">
        <v>478</v>
      </c>
      <c r="U8" s="535" t="str">
        <f>IF(L42="","",L42)</f>
        <v/>
      </c>
      <c r="V8" s="536"/>
      <c r="W8" s="536"/>
      <c r="X8" s="536"/>
      <c r="Y8" s="536"/>
      <c r="Z8" s="537"/>
      <c r="AA8" s="55"/>
    </row>
    <row r="9" spans="1:27" ht="5.25" customHeight="1" thickTop="1" thickBot="1" x14ac:dyDescent="0.4">
      <c r="A9" s="28"/>
      <c r="B9" s="125"/>
      <c r="C9" s="125"/>
      <c r="D9" s="126"/>
      <c r="E9" s="126"/>
      <c r="F9" s="127"/>
      <c r="G9" s="127"/>
      <c r="H9" s="127"/>
      <c r="I9" s="127"/>
      <c r="J9" s="127"/>
      <c r="K9" s="127"/>
      <c r="L9" s="127"/>
      <c r="M9" s="274"/>
      <c r="N9" s="274"/>
      <c r="O9" s="274"/>
      <c r="P9" s="274"/>
      <c r="Q9" s="274"/>
      <c r="R9" s="274"/>
      <c r="S9" s="538"/>
      <c r="T9" s="539"/>
      <c r="U9" s="539"/>
      <c r="V9" s="539"/>
      <c r="W9" s="539"/>
      <c r="X9" s="539"/>
      <c r="Y9" s="539"/>
      <c r="Z9" s="540"/>
      <c r="AA9" s="193"/>
    </row>
    <row r="10" spans="1:27" ht="24" thickTop="1" x14ac:dyDescent="0.2">
      <c r="A10" s="28"/>
      <c r="B10" s="541" t="s">
        <v>479</v>
      </c>
      <c r="C10" s="475"/>
      <c r="D10" s="475"/>
      <c r="E10" s="475"/>
      <c r="F10" s="475"/>
      <c r="G10" s="475"/>
      <c r="H10" s="475"/>
      <c r="I10" s="475"/>
      <c r="J10" s="475"/>
      <c r="K10" s="475"/>
      <c r="L10" s="475"/>
      <c r="M10" s="475"/>
      <c r="N10" s="542"/>
      <c r="O10" s="474" t="s">
        <v>480</v>
      </c>
      <c r="P10" s="475"/>
      <c r="Q10" s="475"/>
      <c r="R10" s="475"/>
      <c r="S10" s="475"/>
      <c r="T10" s="475"/>
      <c r="U10" s="475"/>
      <c r="V10" s="475"/>
      <c r="W10" s="475"/>
      <c r="X10" s="475"/>
      <c r="Y10" s="475"/>
      <c r="Z10" s="476"/>
      <c r="AA10" s="82"/>
    </row>
    <row r="11" spans="1:27" ht="15.75" x14ac:dyDescent="0.25">
      <c r="A11" s="28"/>
      <c r="B11" s="543" t="s">
        <v>481</v>
      </c>
      <c r="C11" s="544"/>
      <c r="D11" s="545"/>
      <c r="E11" s="469" t="str">
        <f>IF(DATA!F5="","",DATA!F5)</f>
        <v/>
      </c>
      <c r="F11" s="470"/>
      <c r="G11" s="470"/>
      <c r="H11" s="470"/>
      <c r="I11" s="470"/>
      <c r="J11" s="470"/>
      <c r="K11" s="470"/>
      <c r="L11" s="470"/>
      <c r="M11" s="470"/>
      <c r="N11" s="471"/>
      <c r="O11" s="472" t="s">
        <v>481</v>
      </c>
      <c r="P11" s="473"/>
      <c r="Q11" s="469" t="str">
        <f>IF(DATA!F15="","",DATA!F15)</f>
        <v/>
      </c>
      <c r="R11" s="470"/>
      <c r="S11" s="470"/>
      <c r="T11" s="470"/>
      <c r="U11" s="470"/>
      <c r="V11" s="470"/>
      <c r="W11" s="470"/>
      <c r="X11" s="470"/>
      <c r="Y11" s="470"/>
      <c r="Z11" s="546"/>
      <c r="AA11" s="56"/>
    </row>
    <row r="12" spans="1:27" x14ac:dyDescent="0.2">
      <c r="A12" s="28"/>
      <c r="B12" s="480" t="s">
        <v>482</v>
      </c>
      <c r="C12" s="481"/>
      <c r="D12" s="482"/>
      <c r="E12" s="483" t="str">
        <f>IF(DATA!F6="","",DATA!F6&amp;", "&amp;DATA!F7&amp;", "&amp;DATA!F8&amp;" "&amp;DATA!F9)</f>
        <v/>
      </c>
      <c r="F12" s="484"/>
      <c r="G12" s="484"/>
      <c r="H12" s="484"/>
      <c r="I12" s="484"/>
      <c r="J12" s="484"/>
      <c r="K12" s="484"/>
      <c r="L12" s="484"/>
      <c r="M12" s="484"/>
      <c r="N12" s="485"/>
      <c r="O12" s="486" t="s">
        <v>482</v>
      </c>
      <c r="P12" s="481"/>
      <c r="Q12" s="483" t="str">
        <f>IF(DATA!F17="","",DATA!F17&amp;", "&amp;DATA!F18&amp;", "&amp;DATA!F19&amp;" "&amp;DATA!F20)</f>
        <v/>
      </c>
      <c r="R12" s="484"/>
      <c r="S12" s="484"/>
      <c r="T12" s="484"/>
      <c r="U12" s="484"/>
      <c r="V12" s="484"/>
      <c r="W12" s="484"/>
      <c r="X12" s="484"/>
      <c r="Y12" s="484"/>
      <c r="Z12" s="529"/>
      <c r="AA12" s="55"/>
    </row>
    <row r="13" spans="1:27" x14ac:dyDescent="0.2">
      <c r="A13" s="28"/>
      <c r="B13" s="480" t="s">
        <v>483</v>
      </c>
      <c r="C13" s="481"/>
      <c r="D13" s="482"/>
      <c r="E13" s="477" t="str">
        <f>IF(DATA!F12="","",DATA!F12)</f>
        <v/>
      </c>
      <c r="F13" s="478"/>
      <c r="G13" s="478"/>
      <c r="H13" s="478"/>
      <c r="I13" s="478"/>
      <c r="J13" s="478"/>
      <c r="K13" s="478"/>
      <c r="L13" s="478"/>
      <c r="M13" s="478"/>
      <c r="N13" s="479"/>
      <c r="O13" s="486" t="s">
        <v>483</v>
      </c>
      <c r="P13" s="481"/>
      <c r="Q13" s="530" t="str">
        <f>IF(DATA!F34="","",DATA!F34)</f>
        <v/>
      </c>
      <c r="R13" s="531"/>
      <c r="S13" s="531"/>
      <c r="T13" s="531"/>
      <c r="U13" s="531"/>
      <c r="V13" s="531"/>
      <c r="W13" s="531"/>
      <c r="X13" s="531"/>
      <c r="Y13" s="531"/>
      <c r="Z13" s="532"/>
      <c r="AA13" s="55"/>
    </row>
    <row r="14" spans="1:27" x14ac:dyDescent="0.2">
      <c r="A14" s="28"/>
      <c r="B14" s="480" t="s">
        <v>484</v>
      </c>
      <c r="C14" s="481"/>
      <c r="D14" s="482"/>
      <c r="E14" s="477" t="str">
        <f>IF(DATA!F13="","",DATA!F13)</f>
        <v/>
      </c>
      <c r="F14" s="478"/>
      <c r="G14" s="478"/>
      <c r="H14" s="478"/>
      <c r="I14" s="478"/>
      <c r="J14" s="478"/>
      <c r="K14" s="478"/>
      <c r="L14" s="478"/>
      <c r="M14" s="478"/>
      <c r="N14" s="479"/>
      <c r="O14" s="486" t="s">
        <v>484</v>
      </c>
      <c r="P14" s="481"/>
      <c r="Q14" s="530" t="str">
        <f>IF(DATA!F35="","",DATA!F35)</f>
        <v/>
      </c>
      <c r="R14" s="531"/>
      <c r="S14" s="531"/>
      <c r="T14" s="531"/>
      <c r="U14" s="531"/>
      <c r="V14" s="531"/>
      <c r="W14" s="531"/>
      <c r="X14" s="531"/>
      <c r="Y14" s="531"/>
      <c r="Z14" s="532"/>
      <c r="AA14" s="55"/>
    </row>
    <row r="15" spans="1:27" ht="13.5" thickBot="1" x14ac:dyDescent="0.25">
      <c r="A15" s="28"/>
      <c r="B15" s="549" t="s">
        <v>485</v>
      </c>
      <c r="C15" s="534"/>
      <c r="D15" s="550"/>
      <c r="E15" s="515" t="str">
        <f>IF(DATA!F14="","",DATA!F14)</f>
        <v/>
      </c>
      <c r="F15" s="516"/>
      <c r="G15" s="516"/>
      <c r="H15" s="516"/>
      <c r="I15" s="516"/>
      <c r="J15" s="516"/>
      <c r="K15" s="516"/>
      <c r="L15" s="516"/>
      <c r="M15" s="516"/>
      <c r="N15" s="517"/>
      <c r="O15" s="533" t="s">
        <v>485</v>
      </c>
      <c r="P15" s="534"/>
      <c r="Q15" s="560" t="str">
        <f>IF(DATA!F36="","",DATA!F36)</f>
        <v/>
      </c>
      <c r="R15" s="561"/>
      <c r="S15" s="561"/>
      <c r="T15" s="561"/>
      <c r="U15" s="561"/>
      <c r="V15" s="561"/>
      <c r="W15" s="561"/>
      <c r="X15" s="561"/>
      <c r="Y15" s="561"/>
      <c r="Z15" s="562"/>
      <c r="AA15" s="55"/>
    </row>
    <row r="16" spans="1:27" ht="24" thickTop="1" x14ac:dyDescent="0.2">
      <c r="A16" s="28"/>
      <c r="B16" s="177" t="s">
        <v>486</v>
      </c>
      <c r="C16" s="178"/>
      <c r="D16" s="178"/>
      <c r="E16" s="178"/>
      <c r="F16" s="178"/>
      <c r="G16" s="186" t="s">
        <v>487</v>
      </c>
      <c r="H16" s="187"/>
      <c r="I16" s="187"/>
      <c r="J16" s="187"/>
      <c r="K16" s="187"/>
      <c r="L16" s="186" t="s">
        <v>487</v>
      </c>
      <c r="M16" s="187"/>
      <c r="N16" s="187"/>
      <c r="O16" s="187"/>
      <c r="P16" s="187"/>
      <c r="Q16" s="186" t="s">
        <v>487</v>
      </c>
      <c r="R16" s="187"/>
      <c r="S16" s="187"/>
      <c r="T16" s="187"/>
      <c r="U16" s="187"/>
      <c r="V16" s="188" t="s">
        <v>488</v>
      </c>
      <c r="W16" s="189"/>
      <c r="X16" s="189"/>
      <c r="Y16" s="189"/>
      <c r="Z16" s="190"/>
      <c r="AA16" s="57"/>
    </row>
    <row r="17" spans="1:27" ht="54" customHeight="1" x14ac:dyDescent="0.35">
      <c r="A17" s="28"/>
      <c r="B17" s="574"/>
      <c r="C17" s="513"/>
      <c r="D17" s="513"/>
      <c r="E17" s="513"/>
      <c r="F17" s="514"/>
      <c r="G17" s="512"/>
      <c r="H17" s="513"/>
      <c r="I17" s="513"/>
      <c r="J17" s="513"/>
      <c r="K17" s="514"/>
      <c r="L17" s="570"/>
      <c r="M17" s="571"/>
      <c r="N17" s="571"/>
      <c r="O17" s="571"/>
      <c r="P17" s="572"/>
      <c r="Q17" s="179"/>
      <c r="R17" s="179"/>
      <c r="S17" s="179"/>
      <c r="T17" s="179"/>
      <c r="U17" s="182"/>
      <c r="V17" s="181"/>
      <c r="W17" s="179"/>
      <c r="X17" s="179"/>
      <c r="Y17" s="179"/>
      <c r="Z17" s="180"/>
      <c r="AA17" s="58"/>
    </row>
    <row r="18" spans="1:27" ht="15.75" thickBot="1" x14ac:dyDescent="0.25">
      <c r="A18" s="28"/>
      <c r="B18" s="547" t="s">
        <v>489</v>
      </c>
      <c r="C18" s="524"/>
      <c r="D18" s="524"/>
      <c r="E18" s="524"/>
      <c r="F18" s="191" t="s">
        <v>188</v>
      </c>
      <c r="G18" s="523" t="s">
        <v>490</v>
      </c>
      <c r="H18" s="524"/>
      <c r="I18" s="524"/>
      <c r="J18" s="524"/>
      <c r="K18" s="191" t="s">
        <v>188</v>
      </c>
      <c r="L18" s="520" t="s">
        <v>491</v>
      </c>
      <c r="M18" s="521"/>
      <c r="N18" s="521"/>
      <c r="O18" s="522"/>
      <c r="P18" s="275" t="s">
        <v>188</v>
      </c>
      <c r="Q18" s="527" t="s">
        <v>492</v>
      </c>
      <c r="R18" s="522"/>
      <c r="S18" s="528"/>
      <c r="T18" s="522"/>
      <c r="U18" s="276" t="s">
        <v>188</v>
      </c>
      <c r="V18" s="525" t="s">
        <v>492</v>
      </c>
      <c r="W18" s="526"/>
      <c r="X18" s="526"/>
      <c r="Y18" s="526"/>
      <c r="Z18" s="192" t="s">
        <v>188</v>
      </c>
      <c r="AA18" s="59"/>
    </row>
    <row r="19" spans="1:27" ht="40.15" customHeight="1" thickTop="1" x14ac:dyDescent="0.2">
      <c r="A19" s="28"/>
      <c r="B19" s="575" t="s">
        <v>493</v>
      </c>
      <c r="C19" s="576"/>
      <c r="D19" s="576"/>
      <c r="E19" s="576"/>
      <c r="F19" s="577"/>
      <c r="G19" s="518" t="s">
        <v>494</v>
      </c>
      <c r="H19" s="519"/>
      <c r="I19" s="518" t="s">
        <v>495</v>
      </c>
      <c r="J19" s="519"/>
      <c r="K19" s="518" t="s">
        <v>496</v>
      </c>
      <c r="L19" s="519"/>
      <c r="M19" s="518" t="s">
        <v>497</v>
      </c>
      <c r="N19" s="573"/>
      <c r="O19" s="583" t="s">
        <v>498</v>
      </c>
      <c r="P19" s="576"/>
      <c r="Q19" s="576"/>
      <c r="R19" s="577"/>
      <c r="S19" s="277" t="s">
        <v>499</v>
      </c>
      <c r="T19" s="583" t="s">
        <v>81</v>
      </c>
      <c r="U19" s="577"/>
      <c r="V19" s="580" t="s">
        <v>500</v>
      </c>
      <c r="W19" s="581"/>
      <c r="X19" s="582"/>
      <c r="Y19" s="563" t="s">
        <v>501</v>
      </c>
      <c r="Z19" s="564"/>
      <c r="AA19" s="58"/>
    </row>
    <row r="20" spans="1:27" ht="32.25" customHeight="1" x14ac:dyDescent="0.2">
      <c r="A20" s="28"/>
      <c r="B20" s="578"/>
      <c r="C20" s="579"/>
      <c r="D20" s="579"/>
      <c r="E20" s="579"/>
      <c r="F20" s="555"/>
      <c r="G20" s="554"/>
      <c r="H20" s="555"/>
      <c r="I20" s="556"/>
      <c r="J20" s="557"/>
      <c r="K20" s="558" t="str">
        <f>IF(OR(I20="",O32="",O32=0,DATA!F50=""),"",I20+('ISTEP (1)'!O32/DATA!F50)*7)</f>
        <v/>
      </c>
      <c r="L20" s="559"/>
      <c r="M20" s="448"/>
      <c r="N20" s="449"/>
      <c r="O20" s="589"/>
      <c r="P20" s="590"/>
      <c r="Q20" s="590"/>
      <c r="R20" s="591"/>
      <c r="S20" s="278" t="str">
        <f>IF(DATA!F49="","",DATA!F49)</f>
        <v/>
      </c>
      <c r="T20" s="584" t="str">
        <f>IF(DATA!F48="","",DATA!F48)</f>
        <v/>
      </c>
      <c r="U20" s="585"/>
      <c r="V20" s="465" t="str">
        <f>IF(O32="","",(Y20*O32))</f>
        <v/>
      </c>
      <c r="W20" s="466"/>
      <c r="X20" s="467"/>
      <c r="Y20" s="565" t="str">
        <f>IF(U8="","",ROUNDDOWN(L47*L48,2))</f>
        <v/>
      </c>
      <c r="Z20" s="566"/>
      <c r="AA20" s="58"/>
    </row>
    <row r="21" spans="1:27" ht="21.6" customHeight="1" thickBot="1" x14ac:dyDescent="0.25">
      <c r="A21" s="28"/>
      <c r="B21" s="567" t="s">
        <v>542</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9"/>
      <c r="AA21" s="58"/>
    </row>
    <row r="22" spans="1:27" ht="30" customHeight="1" thickTop="1" thickBot="1" x14ac:dyDescent="0.25">
      <c r="A22" s="28"/>
      <c r="B22" s="494" t="s">
        <v>502</v>
      </c>
      <c r="C22" s="495"/>
      <c r="D22" s="495"/>
      <c r="E22" s="495"/>
      <c r="F22" s="495"/>
      <c r="G22" s="495"/>
      <c r="H22" s="496"/>
      <c r="I22" s="548" t="s">
        <v>503</v>
      </c>
      <c r="J22" s="495"/>
      <c r="K22" s="495"/>
      <c r="L22" s="496"/>
      <c r="M22" s="488" t="s">
        <v>504</v>
      </c>
      <c r="N22" s="489"/>
      <c r="O22" s="488" t="s">
        <v>505</v>
      </c>
      <c r="P22" s="489"/>
      <c r="Q22" s="548" t="s">
        <v>506</v>
      </c>
      <c r="R22" s="495"/>
      <c r="S22" s="495"/>
      <c r="T22" s="496"/>
      <c r="U22" s="548" t="s">
        <v>507</v>
      </c>
      <c r="V22" s="495"/>
      <c r="W22" s="495"/>
      <c r="X22" s="553"/>
      <c r="Y22" s="551" t="s">
        <v>508</v>
      </c>
      <c r="Z22" s="552"/>
      <c r="AA22" s="58"/>
    </row>
    <row r="23" spans="1:27" ht="108.6" customHeight="1" thickTop="1" thickBot="1" x14ac:dyDescent="0.25">
      <c r="A23" s="28"/>
      <c r="B23" s="138">
        <v>1</v>
      </c>
      <c r="C23" s="452" t="str">
        <f>IF(L57="","",L57)</f>
        <v/>
      </c>
      <c r="D23" s="453"/>
      <c r="E23" s="453"/>
      <c r="F23" s="453"/>
      <c r="G23" s="453"/>
      <c r="H23" s="454"/>
      <c r="I23" s="462"/>
      <c r="J23" s="463"/>
      <c r="K23" s="463"/>
      <c r="L23" s="464"/>
      <c r="M23" s="457">
        <f>IF(L60="","",L60)</f>
        <v>0</v>
      </c>
      <c r="N23" s="458"/>
      <c r="O23" s="455"/>
      <c r="P23" s="456"/>
      <c r="Q23" s="452" t="str">
        <f>IF(L58="","",L58)</f>
        <v/>
      </c>
      <c r="R23" s="453"/>
      <c r="S23" s="453"/>
      <c r="T23" s="454"/>
      <c r="U23" s="452" t="str">
        <f>IF(L59="","",L59)</f>
        <v/>
      </c>
      <c r="V23" s="453"/>
      <c r="W23" s="453"/>
      <c r="X23" s="468"/>
      <c r="Y23" s="450"/>
      <c r="Z23" s="451"/>
      <c r="AA23" s="55"/>
    </row>
    <row r="24" spans="1:27" ht="100.15" customHeight="1" thickTop="1" thickBot="1" x14ac:dyDescent="0.25">
      <c r="A24" s="28"/>
      <c r="B24" s="138">
        <v>2</v>
      </c>
      <c r="C24" s="452" t="str">
        <f>IF(L61="","",L61)</f>
        <v/>
      </c>
      <c r="D24" s="453"/>
      <c r="E24" s="453"/>
      <c r="F24" s="453"/>
      <c r="G24" s="453"/>
      <c r="H24" s="454"/>
      <c r="I24" s="462"/>
      <c r="J24" s="463"/>
      <c r="K24" s="463"/>
      <c r="L24" s="464"/>
      <c r="M24" s="457">
        <f>IF(L64="","",L64)</f>
        <v>0</v>
      </c>
      <c r="N24" s="458"/>
      <c r="O24" s="455"/>
      <c r="P24" s="456"/>
      <c r="Q24" s="452" t="str">
        <f>IF(L62="","",L62)</f>
        <v/>
      </c>
      <c r="R24" s="453"/>
      <c r="S24" s="453"/>
      <c r="T24" s="454"/>
      <c r="U24" s="452" t="str">
        <f>IF(L63="","",L63)</f>
        <v/>
      </c>
      <c r="V24" s="453"/>
      <c r="W24" s="453"/>
      <c r="X24" s="468"/>
      <c r="Y24" s="450"/>
      <c r="Z24" s="451"/>
      <c r="AA24" s="55"/>
    </row>
    <row r="25" spans="1:27" ht="100.15" customHeight="1" thickTop="1" thickBot="1" x14ac:dyDescent="0.25">
      <c r="A25" s="28"/>
      <c r="B25" s="138">
        <v>3</v>
      </c>
      <c r="C25" s="452" t="str">
        <f>IF(L65="","",L65)</f>
        <v/>
      </c>
      <c r="D25" s="453"/>
      <c r="E25" s="453"/>
      <c r="F25" s="453"/>
      <c r="G25" s="453"/>
      <c r="H25" s="454"/>
      <c r="I25" s="462"/>
      <c r="J25" s="463"/>
      <c r="K25" s="463"/>
      <c r="L25" s="464"/>
      <c r="M25" s="457">
        <f>IF(L68="","",L68)</f>
        <v>0</v>
      </c>
      <c r="N25" s="458"/>
      <c r="O25" s="455"/>
      <c r="P25" s="456"/>
      <c r="Q25" s="452" t="str">
        <f>IF(L66="","",L66)</f>
        <v/>
      </c>
      <c r="R25" s="453"/>
      <c r="S25" s="453"/>
      <c r="T25" s="454"/>
      <c r="U25" s="452" t="str">
        <f>IF(L67="","",L67)</f>
        <v/>
      </c>
      <c r="V25" s="453"/>
      <c r="W25" s="453"/>
      <c r="X25" s="468"/>
      <c r="Y25" s="450"/>
      <c r="Z25" s="451"/>
      <c r="AA25" s="55"/>
    </row>
    <row r="26" spans="1:27" ht="100.15" customHeight="1" thickTop="1" thickBot="1" x14ac:dyDescent="0.25">
      <c r="A26" s="28"/>
      <c r="B26" s="138">
        <v>4</v>
      </c>
      <c r="C26" s="452" t="str">
        <f>IF(L69="","",L69)</f>
        <v/>
      </c>
      <c r="D26" s="453"/>
      <c r="E26" s="453"/>
      <c r="F26" s="453"/>
      <c r="G26" s="453"/>
      <c r="H26" s="454"/>
      <c r="I26" s="462"/>
      <c r="J26" s="463"/>
      <c r="K26" s="463"/>
      <c r="L26" s="464"/>
      <c r="M26" s="457">
        <f>IF(L72="","",L72)</f>
        <v>0</v>
      </c>
      <c r="N26" s="458"/>
      <c r="O26" s="455"/>
      <c r="P26" s="456"/>
      <c r="Q26" s="452" t="str">
        <f>IF(L70="","",L70)</f>
        <v/>
      </c>
      <c r="R26" s="453"/>
      <c r="S26" s="453"/>
      <c r="T26" s="454"/>
      <c r="U26" s="452" t="str">
        <f>IF(L71="","",L71)</f>
        <v/>
      </c>
      <c r="V26" s="453"/>
      <c r="W26" s="453"/>
      <c r="X26" s="468"/>
      <c r="Y26" s="450"/>
      <c r="Z26" s="451"/>
      <c r="AA26" s="55"/>
    </row>
    <row r="27" spans="1:27" ht="100.15" customHeight="1" thickTop="1" thickBot="1" x14ac:dyDescent="0.25">
      <c r="A27" s="28"/>
      <c r="B27" s="138">
        <v>5</v>
      </c>
      <c r="C27" s="452" t="str">
        <f>IF(L73="","",L73)</f>
        <v/>
      </c>
      <c r="D27" s="453"/>
      <c r="E27" s="453"/>
      <c r="F27" s="453"/>
      <c r="G27" s="453"/>
      <c r="H27" s="454"/>
      <c r="I27" s="462"/>
      <c r="J27" s="463"/>
      <c r="K27" s="463"/>
      <c r="L27" s="464"/>
      <c r="M27" s="457">
        <f>IF(L76="","",L76)</f>
        <v>0</v>
      </c>
      <c r="N27" s="458"/>
      <c r="O27" s="455"/>
      <c r="P27" s="456"/>
      <c r="Q27" s="452" t="str">
        <f>IF(L74="","",L74)</f>
        <v/>
      </c>
      <c r="R27" s="453"/>
      <c r="S27" s="453"/>
      <c r="T27" s="454"/>
      <c r="U27" s="452" t="str">
        <f>IF(L75="","",L75)</f>
        <v/>
      </c>
      <c r="V27" s="453"/>
      <c r="W27" s="453"/>
      <c r="X27" s="468"/>
      <c r="Y27" s="450"/>
      <c r="Z27" s="451"/>
      <c r="AA27" s="55"/>
    </row>
    <row r="28" spans="1:27" ht="100.15" customHeight="1" thickTop="1" thickBot="1" x14ac:dyDescent="0.25">
      <c r="A28" s="28"/>
      <c r="B28" s="138">
        <v>6</v>
      </c>
      <c r="C28" s="452" t="str">
        <f>IF(L77="","",L77)</f>
        <v/>
      </c>
      <c r="D28" s="453"/>
      <c r="E28" s="453"/>
      <c r="F28" s="453"/>
      <c r="G28" s="453"/>
      <c r="H28" s="454"/>
      <c r="I28" s="462"/>
      <c r="J28" s="463"/>
      <c r="K28" s="463"/>
      <c r="L28" s="464"/>
      <c r="M28" s="457">
        <f>IF(L80="","",L80)</f>
        <v>0</v>
      </c>
      <c r="N28" s="458"/>
      <c r="O28" s="455"/>
      <c r="P28" s="456"/>
      <c r="Q28" s="452" t="str">
        <f>IF(L78="","",L78)</f>
        <v/>
      </c>
      <c r="R28" s="453"/>
      <c r="S28" s="453"/>
      <c r="T28" s="454"/>
      <c r="U28" s="452" t="str">
        <f>IF(L79="","",L79)</f>
        <v/>
      </c>
      <c r="V28" s="453"/>
      <c r="W28" s="453"/>
      <c r="X28" s="468"/>
      <c r="Y28" s="450"/>
      <c r="Z28" s="451"/>
      <c r="AA28" s="55"/>
    </row>
    <row r="29" spans="1:27" ht="100.15" customHeight="1" thickTop="1" thickBot="1" x14ac:dyDescent="0.25">
      <c r="A29" s="28"/>
      <c r="B29" s="138">
        <v>7</v>
      </c>
      <c r="C29" s="452" t="str">
        <f>IF(L81="","",L81)</f>
        <v/>
      </c>
      <c r="D29" s="453"/>
      <c r="E29" s="453"/>
      <c r="F29" s="453"/>
      <c r="G29" s="453"/>
      <c r="H29" s="454"/>
      <c r="I29" s="462"/>
      <c r="J29" s="463"/>
      <c r="K29" s="463"/>
      <c r="L29" s="464"/>
      <c r="M29" s="457">
        <f>IF(L84="","",L84)</f>
        <v>0</v>
      </c>
      <c r="N29" s="458"/>
      <c r="O29" s="455"/>
      <c r="P29" s="456"/>
      <c r="Q29" s="452" t="str">
        <f>IF(L82="","",L82)</f>
        <v/>
      </c>
      <c r="R29" s="453"/>
      <c r="S29" s="453"/>
      <c r="T29" s="454"/>
      <c r="U29" s="452" t="str">
        <f>IF(L83="","",L83)</f>
        <v/>
      </c>
      <c r="V29" s="453"/>
      <c r="W29" s="453"/>
      <c r="X29" s="468"/>
      <c r="Y29" s="450"/>
      <c r="Z29" s="451"/>
      <c r="AA29" s="55"/>
    </row>
    <row r="30" spans="1:27" ht="100.15" customHeight="1" thickTop="1" thickBot="1" x14ac:dyDescent="0.25">
      <c r="A30" s="28"/>
      <c r="B30" s="138">
        <v>8</v>
      </c>
      <c r="C30" s="452" t="str">
        <f>IF(L85="","",L85)</f>
        <v/>
      </c>
      <c r="D30" s="453"/>
      <c r="E30" s="453"/>
      <c r="F30" s="453"/>
      <c r="G30" s="453"/>
      <c r="H30" s="454"/>
      <c r="I30" s="462"/>
      <c r="J30" s="463"/>
      <c r="K30" s="463"/>
      <c r="L30" s="464"/>
      <c r="M30" s="457">
        <f>IF(L88="","",L88)</f>
        <v>0</v>
      </c>
      <c r="N30" s="458"/>
      <c r="O30" s="455"/>
      <c r="P30" s="456"/>
      <c r="Q30" s="452" t="str">
        <f>IF(L86="","",L86)</f>
        <v/>
      </c>
      <c r="R30" s="453"/>
      <c r="S30" s="453"/>
      <c r="T30" s="454"/>
      <c r="U30" s="452" t="str">
        <f>IF(L87="","",L87)</f>
        <v/>
      </c>
      <c r="V30" s="453"/>
      <c r="W30" s="453"/>
      <c r="X30" s="468"/>
      <c r="Y30" s="450"/>
      <c r="Z30" s="451"/>
      <c r="AA30" s="55"/>
    </row>
    <row r="31" spans="1:27" ht="100.15" customHeight="1" thickTop="1" thickBot="1" x14ac:dyDescent="0.25">
      <c r="A31" s="28"/>
      <c r="B31" s="139">
        <v>9</v>
      </c>
      <c r="C31" s="459" t="str">
        <f>IF(L89="","",L89)</f>
        <v/>
      </c>
      <c r="D31" s="460"/>
      <c r="E31" s="460"/>
      <c r="F31" s="460"/>
      <c r="G31" s="460"/>
      <c r="H31" s="461"/>
      <c r="I31" s="490"/>
      <c r="J31" s="491"/>
      <c r="K31" s="491"/>
      <c r="L31" s="492"/>
      <c r="M31" s="595">
        <f>IF(L92="","",L92)</f>
        <v>0</v>
      </c>
      <c r="N31" s="596"/>
      <c r="O31" s="597"/>
      <c r="P31" s="598"/>
      <c r="Q31" s="459" t="str">
        <f>IF(L90="","",L90)</f>
        <v/>
      </c>
      <c r="R31" s="460"/>
      <c r="S31" s="460"/>
      <c r="T31" s="461"/>
      <c r="U31" s="459" t="str">
        <f>IF(L91="","",L91)</f>
        <v/>
      </c>
      <c r="V31" s="460"/>
      <c r="W31" s="460"/>
      <c r="X31" s="599"/>
      <c r="Y31" s="450"/>
      <c r="Z31" s="451"/>
      <c r="AA31" s="55"/>
    </row>
    <row r="32" spans="1:27" ht="55.15" customHeight="1" thickTop="1" thickBot="1" x14ac:dyDescent="0.25">
      <c r="A32" s="28"/>
      <c r="B32" s="445" t="s">
        <v>509</v>
      </c>
      <c r="C32" s="446"/>
      <c r="D32" s="446"/>
      <c r="E32" s="446"/>
      <c r="F32" s="446"/>
      <c r="G32" s="446"/>
      <c r="H32" s="446"/>
      <c r="I32" s="446"/>
      <c r="J32" s="446"/>
      <c r="K32" s="446"/>
      <c r="L32" s="447"/>
      <c r="M32" s="493" t="str">
        <f>IF(L93="","",L93)</f>
        <v/>
      </c>
      <c r="N32" s="493"/>
      <c r="O32" s="603" t="str">
        <f>IF(O23="","",SUM(O23:O31))</f>
        <v/>
      </c>
      <c r="P32" s="603"/>
      <c r="Q32" s="600" t="s">
        <v>510</v>
      </c>
      <c r="R32" s="601"/>
      <c r="S32" s="601"/>
      <c r="T32" s="601"/>
      <c r="U32" s="601"/>
      <c r="V32" s="601"/>
      <c r="W32" s="601"/>
      <c r="X32" s="601"/>
      <c r="Y32" s="601"/>
      <c r="Z32" s="602"/>
      <c r="AA32" s="55"/>
    </row>
    <row r="33" spans="1:27" ht="33.6" customHeight="1" thickTop="1" thickBot="1" x14ac:dyDescent="0.4">
      <c r="A33" s="28"/>
      <c r="B33" s="160" t="s">
        <v>511</v>
      </c>
      <c r="C33" s="176"/>
      <c r="D33" s="311"/>
      <c r="E33" s="311"/>
      <c r="F33" s="312"/>
      <c r="G33" s="312"/>
      <c r="H33" s="312"/>
      <c r="I33" s="312"/>
      <c r="J33" s="312"/>
      <c r="K33" s="312"/>
      <c r="L33" s="313"/>
      <c r="M33" s="313"/>
      <c r="N33" s="314"/>
      <c r="O33" s="509" t="str">
        <f>IF(O23="","",SUM(O23:P31))</f>
        <v/>
      </c>
      <c r="P33" s="510"/>
      <c r="Q33" s="315"/>
      <c r="R33" s="315"/>
      <c r="S33" s="312"/>
      <c r="T33" s="312"/>
      <c r="U33" s="312"/>
      <c r="V33" s="316" t="s">
        <v>512</v>
      </c>
      <c r="W33" s="592"/>
      <c r="X33" s="593"/>
      <c r="Y33" s="593"/>
      <c r="Z33" s="594"/>
      <c r="AA33" s="55"/>
    </row>
    <row r="34" spans="1:27" ht="30" customHeight="1" thickTop="1" thickBot="1" x14ac:dyDescent="0.3">
      <c r="A34" s="28"/>
      <c r="B34" s="500" t="s">
        <v>513</v>
      </c>
      <c r="C34" s="501"/>
      <c r="D34" s="502"/>
      <c r="E34" s="502"/>
      <c r="F34" s="502"/>
      <c r="G34" s="506"/>
      <c r="H34" s="507"/>
      <c r="I34" s="507"/>
      <c r="J34" s="507"/>
      <c r="K34" s="507"/>
      <c r="L34" s="507"/>
      <c r="M34" s="507"/>
      <c r="N34" s="507"/>
      <c r="O34" s="507"/>
      <c r="P34" s="507"/>
      <c r="Q34" s="507"/>
      <c r="R34" s="507"/>
      <c r="S34" s="507"/>
      <c r="T34" s="507"/>
      <c r="U34" s="507"/>
      <c r="V34" s="507"/>
      <c r="W34" s="507"/>
      <c r="X34" s="507"/>
      <c r="Y34" s="507"/>
      <c r="Z34" s="508"/>
      <c r="AA34" s="55"/>
    </row>
    <row r="35" spans="1:27" ht="6" customHeight="1" thickTop="1" x14ac:dyDescent="0.2">
      <c r="A35" s="28"/>
      <c r="B35" s="503"/>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05"/>
      <c r="AA35" s="55"/>
    </row>
    <row r="36" spans="1:27" ht="6" customHeight="1" thickBot="1" x14ac:dyDescent="0.25">
      <c r="A36" s="28"/>
      <c r="B36" s="497"/>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9"/>
      <c r="AA36" s="55"/>
    </row>
    <row r="37" spans="1:27" ht="13.5" thickTop="1" x14ac:dyDescent="0.2">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38" spans="1:27" hidden="1" x14ac:dyDescent="0.2"/>
    <row r="39" spans="1:27" hidden="1" x14ac:dyDescent="0.2"/>
    <row r="40" spans="1:27" hidden="1" x14ac:dyDescent="0.2"/>
    <row r="41" spans="1:27" hidden="1" x14ac:dyDescent="0.2"/>
    <row r="42" spans="1:27" hidden="1" x14ac:dyDescent="0.2">
      <c r="F42" s="93"/>
      <c r="G42" s="93"/>
      <c r="H42" s="93" t="s">
        <v>76</v>
      </c>
      <c r="I42" s="93"/>
      <c r="J42" s="117">
        <f>'JOB TITLE (1)'!D48</f>
        <v>43</v>
      </c>
      <c r="L42" t="str">
        <f>IF(VLOOKUP(J42,DATA!$C$2:$F$99,4,FALSE)="","",(VLOOKUP(J42,DATA!$C$2:$F$99,4,FALSE)))</f>
        <v/>
      </c>
    </row>
    <row r="43" spans="1:27" hidden="1" x14ac:dyDescent="0.2">
      <c r="F43" s="93"/>
      <c r="G43" s="93"/>
      <c r="H43" s="93" t="s">
        <v>514</v>
      </c>
      <c r="I43" s="93"/>
      <c r="J43" s="95">
        <f>J42+1</f>
        <v>44</v>
      </c>
      <c r="L43" t="str">
        <f>IF(VLOOKUP(J43,DATA!$C$2:$F$99,4,FALSE)="","",(VLOOKUP(J43,DATA!$C$2:$F$99,4,FALSE)))</f>
        <v/>
      </c>
    </row>
    <row r="44" spans="1:27" hidden="1" x14ac:dyDescent="0.2">
      <c r="F44" s="93"/>
      <c r="G44" s="93"/>
      <c r="H44" s="93" t="s">
        <v>78</v>
      </c>
      <c r="I44" s="93"/>
      <c r="J44" s="95">
        <f t="shared" ref="J44:J92" si="0">J43+1</f>
        <v>45</v>
      </c>
      <c r="K44" s="95"/>
      <c r="L44" t="str">
        <f>IF(VLOOKUP(J44,DATA!$C$2:$F$99,4,FALSE)="","",(VLOOKUP(J44,DATA!$C$2:$F$99,4,FALSE)))</f>
        <v/>
      </c>
    </row>
    <row r="45" spans="1:27" hidden="1" x14ac:dyDescent="0.2">
      <c r="F45" s="93"/>
      <c r="G45" s="93"/>
      <c r="H45" s="93" t="s">
        <v>79</v>
      </c>
      <c r="I45" s="93"/>
      <c r="J45" s="95">
        <f t="shared" si="0"/>
        <v>46</v>
      </c>
      <c r="K45" s="95"/>
      <c r="L45" t="str">
        <f>IF(VLOOKUP(J45,DATA!$C$2:$F$99,4,FALSE)="","",(VLOOKUP(J45,DATA!$C$2:$F$99,4,FALSE)))</f>
        <v/>
      </c>
    </row>
    <row r="46" spans="1:27" hidden="1" x14ac:dyDescent="0.2">
      <c r="F46" s="93"/>
      <c r="G46" s="93"/>
      <c r="H46" s="93" t="s">
        <v>80</v>
      </c>
      <c r="I46" s="93"/>
      <c r="J46" s="95">
        <f t="shared" si="0"/>
        <v>47</v>
      </c>
      <c r="K46" s="95"/>
      <c r="L46" t="str">
        <f>IF(VLOOKUP(J46,DATA!$C$2:$F$99,4,FALSE)="","",(VLOOKUP(J46,DATA!$C$2:$F$99,4,FALSE)))</f>
        <v/>
      </c>
    </row>
    <row r="47" spans="1:27" hidden="1" x14ac:dyDescent="0.2">
      <c r="F47" s="93"/>
      <c r="G47" s="93"/>
      <c r="H47" s="93" t="s">
        <v>81</v>
      </c>
      <c r="I47" s="93"/>
      <c r="J47" s="95">
        <f t="shared" si="0"/>
        <v>48</v>
      </c>
      <c r="K47" s="95"/>
      <c r="L47" s="228" t="str">
        <f>IF(VLOOKUP(J47,DATA!$C$2:$F$99,4,FALSE)="","",(VLOOKUP(J47,DATA!$C$2:$F$99,4,FALSE)))</f>
        <v/>
      </c>
      <c r="M47" s="92"/>
    </row>
    <row r="48" spans="1:27" hidden="1" x14ac:dyDescent="0.2">
      <c r="F48" s="93"/>
      <c r="G48" s="93"/>
      <c r="H48" s="93" t="s">
        <v>82</v>
      </c>
      <c r="I48" s="93"/>
      <c r="J48" s="95">
        <f t="shared" si="0"/>
        <v>49</v>
      </c>
      <c r="K48" s="95"/>
      <c r="L48" s="94" t="str">
        <f>IF(VLOOKUP(J48,DATA!$C$2:$F$99,4,FALSE)="","",(VLOOKUP(J48,DATA!$C$2:$F$99,4,FALSE)))</f>
        <v/>
      </c>
      <c r="M48" s="94"/>
    </row>
    <row r="49" spans="6:15" hidden="1" x14ac:dyDescent="0.2">
      <c r="F49" s="93"/>
      <c r="G49" s="93"/>
      <c r="H49" s="93" t="s">
        <v>83</v>
      </c>
      <c r="I49" s="93"/>
      <c r="J49" s="95">
        <f t="shared" si="0"/>
        <v>50</v>
      </c>
      <c r="K49" s="95"/>
      <c r="L49" s="184" t="str">
        <f>IF(VLOOKUP(J49,DATA!$C$2:$F$99,4,FALSE)="","",(VLOOKUP(J49,DATA!$C$2:$F$99,4,FALSE)))</f>
        <v/>
      </c>
    </row>
    <row r="50" spans="6:15" hidden="1" x14ac:dyDescent="0.2">
      <c r="F50" s="93"/>
      <c r="G50" s="93"/>
      <c r="H50" s="93" t="s">
        <v>84</v>
      </c>
      <c r="I50" s="93"/>
      <c r="J50" s="95">
        <f t="shared" si="0"/>
        <v>51</v>
      </c>
      <c r="K50" s="95"/>
      <c r="L50" s="183" t="str">
        <f>IF(VLOOKUP(J50,DATA!$C$2:$F$99,4,FALSE)="","",(VLOOKUP(J50,DATA!$C$2:$F$99,4,FALSE)))</f>
        <v/>
      </c>
    </row>
    <row r="51" spans="6:15" hidden="1" x14ac:dyDescent="0.2">
      <c r="F51" s="93"/>
      <c r="G51" s="93"/>
      <c r="H51" s="93" t="s">
        <v>85</v>
      </c>
      <c r="I51" s="93"/>
      <c r="J51" s="95">
        <f t="shared" si="0"/>
        <v>52</v>
      </c>
      <c r="K51" s="95"/>
      <c r="L51" t="str">
        <f>IF(VLOOKUP(J51,DATA!$C$2:$F$99,4,FALSE)="","",(VLOOKUP(J51,DATA!$C$2:$F$99,4,FALSE)))</f>
        <v/>
      </c>
    </row>
    <row r="52" spans="6:15" hidden="1" x14ac:dyDescent="0.2">
      <c r="F52" s="93"/>
      <c r="G52" s="93"/>
      <c r="H52" s="93" t="s">
        <v>86</v>
      </c>
      <c r="I52" s="93"/>
      <c r="J52" s="95">
        <f t="shared" si="0"/>
        <v>53</v>
      </c>
      <c r="K52" s="95"/>
      <c r="L52" t="str">
        <f>IF(VLOOKUP(J52,DATA!$C$2:$F$99,4,FALSE)="","",(VLOOKUP(J52,DATA!$C$2:$F$99,4,FALSE)))</f>
        <v/>
      </c>
    </row>
    <row r="53" spans="6:15" hidden="1" x14ac:dyDescent="0.2">
      <c r="F53" s="93"/>
      <c r="G53" s="93"/>
      <c r="H53" s="93" t="s">
        <v>87</v>
      </c>
      <c r="I53" s="93"/>
      <c r="J53" s="95">
        <f t="shared" si="0"/>
        <v>54</v>
      </c>
      <c r="K53" s="95"/>
      <c r="L53" t="str">
        <f>IF(VLOOKUP(J53,DATA!$C$2:$F$99,4,FALSE)="","",(VLOOKUP(J53,DATA!$C$2:$F$99,4,FALSE)))</f>
        <v/>
      </c>
    </row>
    <row r="54" spans="6:15" hidden="1" x14ac:dyDescent="0.2">
      <c r="F54" s="93"/>
      <c r="G54" s="93"/>
      <c r="H54" s="93" t="s">
        <v>88</v>
      </c>
      <c r="I54" s="93"/>
      <c r="J54" s="95">
        <f t="shared" si="0"/>
        <v>55</v>
      </c>
      <c r="K54" s="95"/>
      <c r="L54" s="487" t="str">
        <f>IF(VLOOKUP(J54,DATA!$C$2:$F$99,4,FALSE)="","",(VLOOKUP(J54,DATA!$C$2:$F$99,4,FALSE)))</f>
        <v/>
      </c>
      <c r="M54" s="487"/>
      <c r="N54" s="487"/>
      <c r="O54" s="487"/>
    </row>
    <row r="55" spans="6:15" hidden="1" x14ac:dyDescent="0.2">
      <c r="F55" s="93"/>
      <c r="G55" s="93"/>
      <c r="H55" s="93" t="s">
        <v>89</v>
      </c>
      <c r="I55" s="93"/>
      <c r="J55" s="95">
        <f t="shared" si="0"/>
        <v>56</v>
      </c>
      <c r="K55" s="95"/>
      <c r="L55" t="str">
        <f>IF(VLOOKUP(J55,DATA!$C$2:$F$99,4,FALSE)="","",(VLOOKUP(J55,DATA!$C$2:$F$99,4,FALSE)))</f>
        <v/>
      </c>
    </row>
    <row r="56" spans="6:15" hidden="1" x14ac:dyDescent="0.2">
      <c r="F56" s="93"/>
      <c r="G56" s="93"/>
      <c r="H56" s="93" t="s">
        <v>90</v>
      </c>
      <c r="I56" s="93"/>
      <c r="J56" s="95">
        <f t="shared" si="0"/>
        <v>57</v>
      </c>
      <c r="K56" s="95"/>
      <c r="L56" t="str">
        <f>IF(VLOOKUP(J56,DATA!$C$2:$F$99,4,FALSE)="","",(VLOOKUP(J56,DATA!$C$2:$F$99,4,FALSE)))</f>
        <v/>
      </c>
    </row>
    <row r="57" spans="6:15" hidden="1" x14ac:dyDescent="0.2">
      <c r="F57" s="93"/>
      <c r="G57" s="93"/>
      <c r="H57" s="93" t="s">
        <v>91</v>
      </c>
      <c r="I57" s="93"/>
      <c r="J57" s="95">
        <f t="shared" si="0"/>
        <v>58</v>
      </c>
      <c r="K57" s="95"/>
      <c r="L57" t="str">
        <f>IF(VLOOKUP(J57,DATA!$C$2:$F$99,4,FALSE)="","",(VLOOKUP(J57,DATA!$C$2:$F$99,4,FALSE)))</f>
        <v/>
      </c>
    </row>
    <row r="58" spans="6:15" hidden="1" x14ac:dyDescent="0.2">
      <c r="F58" s="93"/>
      <c r="G58" s="93"/>
      <c r="H58" s="93" t="s">
        <v>92</v>
      </c>
      <c r="I58" s="93"/>
      <c r="J58" s="95">
        <f t="shared" si="0"/>
        <v>59</v>
      </c>
      <c r="K58" s="95"/>
      <c r="L58" t="str">
        <f>IF(VLOOKUP(J58,DATA!$C$2:$F$99,4,FALSE)="","",(VLOOKUP(J58,DATA!$C$2:$F$99,4,FALSE)))</f>
        <v/>
      </c>
    </row>
    <row r="59" spans="6:15" hidden="1" x14ac:dyDescent="0.2">
      <c r="F59" s="93"/>
      <c r="G59" s="93"/>
      <c r="H59" s="93" t="s">
        <v>93</v>
      </c>
      <c r="I59" s="93"/>
      <c r="J59" s="95">
        <f t="shared" si="0"/>
        <v>60</v>
      </c>
      <c r="K59" s="95"/>
      <c r="L59" t="str">
        <f>IF(VLOOKUP(J59,DATA!$C$2:$F$99,4,FALSE)="","",(VLOOKUP(J59,DATA!$C$2:$F$99,4,FALSE)))</f>
        <v/>
      </c>
    </row>
    <row r="60" spans="6:15" hidden="1" x14ac:dyDescent="0.2">
      <c r="F60" s="93"/>
      <c r="G60" s="93"/>
      <c r="H60" s="93" t="s">
        <v>94</v>
      </c>
      <c r="I60" s="93"/>
      <c r="J60" s="95">
        <f t="shared" si="0"/>
        <v>61</v>
      </c>
      <c r="K60" s="95"/>
      <c r="L60" s="184">
        <f>IF(VLOOKUP(J60,DATA!$C$2:$F$99,4,FALSE)="",0,(VLOOKUP(J60,DATA!$C$2:$F$99,4,FALSE)))</f>
        <v>0</v>
      </c>
    </row>
    <row r="61" spans="6:15" hidden="1" x14ac:dyDescent="0.2">
      <c r="F61" s="93"/>
      <c r="G61" s="93"/>
      <c r="H61" s="93" t="s">
        <v>95</v>
      </c>
      <c r="I61" s="93"/>
      <c r="J61" s="95">
        <f t="shared" si="0"/>
        <v>62</v>
      </c>
      <c r="K61" s="95"/>
      <c r="L61" t="str">
        <f>IF(VLOOKUP(J61,DATA!$C$2:$F$99,4,FALSE)="","",(VLOOKUP(J61,DATA!$C$2:$F$99,4,FALSE)))</f>
        <v/>
      </c>
    </row>
    <row r="62" spans="6:15" hidden="1" x14ac:dyDescent="0.2">
      <c r="F62" s="93"/>
      <c r="G62" s="93"/>
      <c r="H62" s="93" t="s">
        <v>96</v>
      </c>
      <c r="I62" s="93"/>
      <c r="J62" s="95">
        <f t="shared" si="0"/>
        <v>63</v>
      </c>
      <c r="K62" s="95"/>
      <c r="L62" t="str">
        <f>IF(VLOOKUP(J62,DATA!$C$2:$F$99,4,FALSE)="","",(VLOOKUP(J62,DATA!$C$2:$F$99,4,FALSE)))</f>
        <v/>
      </c>
    </row>
    <row r="63" spans="6:15" hidden="1" x14ac:dyDescent="0.2">
      <c r="F63" s="93"/>
      <c r="G63" s="93"/>
      <c r="H63" s="93" t="s">
        <v>97</v>
      </c>
      <c r="I63" s="93"/>
      <c r="J63" s="95">
        <f t="shared" si="0"/>
        <v>64</v>
      </c>
      <c r="K63" s="95"/>
      <c r="L63" t="str">
        <f>IF(VLOOKUP(J63,DATA!$C$2:$F$99,4,FALSE)="","",(VLOOKUP(J63,DATA!$C$2:$F$99,4,FALSE)))</f>
        <v/>
      </c>
    </row>
    <row r="64" spans="6:15" hidden="1" x14ac:dyDescent="0.2">
      <c r="F64" s="93"/>
      <c r="G64" s="93"/>
      <c r="H64" s="93" t="s">
        <v>98</v>
      </c>
      <c r="I64" s="93"/>
      <c r="J64" s="95">
        <f t="shared" si="0"/>
        <v>65</v>
      </c>
      <c r="K64" s="95"/>
      <c r="L64" s="184">
        <f>IF(VLOOKUP(J64,DATA!$C$2:$F$99,4,FALSE)="",0,(VLOOKUP(J64,DATA!$C$2:$F$99,4,FALSE)))</f>
        <v>0</v>
      </c>
    </row>
    <row r="65" spans="6:12" hidden="1" x14ac:dyDescent="0.2">
      <c r="F65" s="93"/>
      <c r="G65" s="93"/>
      <c r="H65" s="93" t="s">
        <v>99</v>
      </c>
      <c r="I65" s="93"/>
      <c r="J65" s="95">
        <f t="shared" si="0"/>
        <v>66</v>
      </c>
      <c r="K65" s="95"/>
      <c r="L65" t="str">
        <f>IF(VLOOKUP(J65,DATA!$C$2:$F$99,4,FALSE)="","",(VLOOKUP(J65,DATA!$C$2:$F$99,4,FALSE)))</f>
        <v/>
      </c>
    </row>
    <row r="66" spans="6:12" hidden="1" x14ac:dyDescent="0.2">
      <c r="F66" s="93"/>
      <c r="G66" s="93"/>
      <c r="H66" s="93" t="s">
        <v>100</v>
      </c>
      <c r="I66" s="93"/>
      <c r="J66" s="95">
        <f t="shared" si="0"/>
        <v>67</v>
      </c>
      <c r="K66" s="95"/>
      <c r="L66" t="str">
        <f>IF(VLOOKUP(J66,DATA!$C$2:$F$99,4,FALSE)="","",(VLOOKUP(J66,DATA!$C$2:$F$99,4,FALSE)))</f>
        <v/>
      </c>
    </row>
    <row r="67" spans="6:12" hidden="1" x14ac:dyDescent="0.2">
      <c r="F67" s="93"/>
      <c r="G67" s="93"/>
      <c r="H67" s="93" t="s">
        <v>101</v>
      </c>
      <c r="I67" s="93"/>
      <c r="J67" s="95">
        <f t="shared" si="0"/>
        <v>68</v>
      </c>
      <c r="K67" s="95"/>
      <c r="L67" t="str">
        <f>IF(VLOOKUP(J67,DATA!$C$2:$F$99,4,FALSE)="","",(VLOOKUP(J67,DATA!$C$2:$F$99,4,FALSE)))</f>
        <v/>
      </c>
    </row>
    <row r="68" spans="6:12" hidden="1" x14ac:dyDescent="0.2">
      <c r="F68" s="93"/>
      <c r="G68" s="93"/>
      <c r="H68" s="93" t="s">
        <v>102</v>
      </c>
      <c r="I68" s="93"/>
      <c r="J68" s="95">
        <f t="shared" si="0"/>
        <v>69</v>
      </c>
      <c r="K68" s="95"/>
      <c r="L68" s="184">
        <f>IF(VLOOKUP(J68,DATA!$C$2:$F$99,4,FALSE)="",0,(VLOOKUP(J68,DATA!$C$2:$F$99,4,FALSE)))</f>
        <v>0</v>
      </c>
    </row>
    <row r="69" spans="6:12" hidden="1" x14ac:dyDescent="0.2">
      <c r="F69" s="93"/>
      <c r="G69" s="93"/>
      <c r="H69" s="93" t="s">
        <v>103</v>
      </c>
      <c r="I69" s="93"/>
      <c r="J69" s="95">
        <f t="shared" si="0"/>
        <v>70</v>
      </c>
      <c r="K69" s="95"/>
      <c r="L69" t="str">
        <f>IF(VLOOKUP(J69,DATA!$C$2:$F$99,4,FALSE)="","",(VLOOKUP(J69,DATA!$C$2:$F$99,4,FALSE)))</f>
        <v/>
      </c>
    </row>
    <row r="70" spans="6:12" hidden="1" x14ac:dyDescent="0.2">
      <c r="F70" s="93"/>
      <c r="G70" s="93"/>
      <c r="H70" s="93" t="s">
        <v>104</v>
      </c>
      <c r="I70" s="93"/>
      <c r="J70" s="95">
        <f t="shared" si="0"/>
        <v>71</v>
      </c>
      <c r="K70" s="95"/>
      <c r="L70" t="str">
        <f>IF(VLOOKUP(J70,DATA!$C$2:$F$99,4,FALSE)="","",(VLOOKUP(J70,DATA!$C$2:$F$99,4,FALSE)))</f>
        <v/>
      </c>
    </row>
    <row r="71" spans="6:12" hidden="1" x14ac:dyDescent="0.2">
      <c r="F71" s="93"/>
      <c r="G71" s="93"/>
      <c r="H71" s="93" t="s">
        <v>105</v>
      </c>
      <c r="I71" s="93"/>
      <c r="J71" s="95">
        <f t="shared" si="0"/>
        <v>72</v>
      </c>
      <c r="K71" s="95"/>
      <c r="L71" t="str">
        <f>IF(VLOOKUP(J71,DATA!$C$2:$F$99,4,FALSE)="","",(VLOOKUP(J71,DATA!$C$2:$F$99,4,FALSE)))</f>
        <v/>
      </c>
    </row>
    <row r="72" spans="6:12" hidden="1" x14ac:dyDescent="0.2">
      <c r="F72" s="93"/>
      <c r="G72" s="93"/>
      <c r="H72" s="93" t="s">
        <v>106</v>
      </c>
      <c r="I72" s="93"/>
      <c r="J72" s="95">
        <f t="shared" si="0"/>
        <v>73</v>
      </c>
      <c r="K72" s="95"/>
      <c r="L72" s="184">
        <f>IF(VLOOKUP(J72,DATA!$C$2:$F$99,4,FALSE)="",0,(VLOOKUP(J72,DATA!$C$2:$F$99,4,FALSE)))</f>
        <v>0</v>
      </c>
    </row>
    <row r="73" spans="6:12" hidden="1" x14ac:dyDescent="0.2">
      <c r="F73" s="93"/>
      <c r="G73" s="93"/>
      <c r="H73" s="93" t="s">
        <v>107</v>
      </c>
      <c r="I73" s="93"/>
      <c r="J73" s="95">
        <f t="shared" si="0"/>
        <v>74</v>
      </c>
      <c r="K73" s="95"/>
      <c r="L73" t="str">
        <f>IF(VLOOKUP(J73,DATA!$C$2:$F$99,4,FALSE)="","",(VLOOKUP(J73,DATA!$C$2:$F$99,4,FALSE)))</f>
        <v/>
      </c>
    </row>
    <row r="74" spans="6:12" hidden="1" x14ac:dyDescent="0.2">
      <c r="F74" s="93"/>
      <c r="G74" s="93"/>
      <c r="H74" s="93" t="s">
        <v>108</v>
      </c>
      <c r="I74" s="93"/>
      <c r="J74" s="95">
        <f t="shared" si="0"/>
        <v>75</v>
      </c>
      <c r="K74" s="95"/>
      <c r="L74" t="str">
        <f>IF(VLOOKUP(J74,DATA!$C$2:$F$99,4,FALSE)="","",(VLOOKUP(J74,DATA!$C$2:$F$99,4,FALSE)))</f>
        <v/>
      </c>
    </row>
    <row r="75" spans="6:12" hidden="1" x14ac:dyDescent="0.2">
      <c r="F75" s="93"/>
      <c r="G75" s="93"/>
      <c r="H75" s="93" t="s">
        <v>109</v>
      </c>
      <c r="I75" s="93"/>
      <c r="J75" s="95">
        <f t="shared" si="0"/>
        <v>76</v>
      </c>
      <c r="K75" s="95"/>
      <c r="L75" t="str">
        <f>IF(VLOOKUP(J75,DATA!$C$2:$F$99,4,FALSE)="","",(VLOOKUP(J75,DATA!$C$2:$F$99,4,FALSE)))</f>
        <v/>
      </c>
    </row>
    <row r="76" spans="6:12" hidden="1" x14ac:dyDescent="0.2">
      <c r="F76" s="93"/>
      <c r="G76" s="93"/>
      <c r="H76" s="93" t="s">
        <v>110</v>
      </c>
      <c r="I76" s="93"/>
      <c r="J76" s="95">
        <f t="shared" si="0"/>
        <v>77</v>
      </c>
      <c r="K76" s="95"/>
      <c r="L76" s="184">
        <f>IF(VLOOKUP(J76,DATA!$C$2:$F$99,4,FALSE)="",0,(VLOOKUP(J76,DATA!$C$2:$F$99,4,FALSE)))</f>
        <v>0</v>
      </c>
    </row>
    <row r="77" spans="6:12" hidden="1" x14ac:dyDescent="0.2">
      <c r="F77" s="93"/>
      <c r="G77" s="93"/>
      <c r="H77" s="93" t="s">
        <v>111</v>
      </c>
      <c r="I77" s="93"/>
      <c r="J77" s="95">
        <f t="shared" si="0"/>
        <v>78</v>
      </c>
      <c r="K77" s="95"/>
      <c r="L77" t="str">
        <f>IF(VLOOKUP(J77,DATA!$C$2:$F$99,4,FALSE)="","",(VLOOKUP(J77,DATA!$C$2:$F$99,4,FALSE)))</f>
        <v/>
      </c>
    </row>
    <row r="78" spans="6:12" hidden="1" x14ac:dyDescent="0.2">
      <c r="F78" s="93"/>
      <c r="G78" s="93"/>
      <c r="H78" s="93" t="s">
        <v>112</v>
      </c>
      <c r="I78" s="93"/>
      <c r="J78" s="95">
        <f t="shared" si="0"/>
        <v>79</v>
      </c>
      <c r="K78" s="95"/>
      <c r="L78" t="str">
        <f>IF(VLOOKUP(J78,DATA!$C$2:$F$99,4,FALSE)="","",(VLOOKUP(J78,DATA!$C$2:$F$99,4,FALSE)))</f>
        <v/>
      </c>
    </row>
    <row r="79" spans="6:12" hidden="1" x14ac:dyDescent="0.2">
      <c r="F79" s="93"/>
      <c r="G79" s="93"/>
      <c r="H79" s="93" t="s">
        <v>113</v>
      </c>
      <c r="I79" s="93"/>
      <c r="J79" s="95">
        <f t="shared" si="0"/>
        <v>80</v>
      </c>
      <c r="K79" s="95"/>
      <c r="L79" t="str">
        <f>IF(VLOOKUP(J79,DATA!$C$2:$F$99,4,FALSE)="","",(VLOOKUP(J79,DATA!$C$2:$F$99,4,FALSE)))</f>
        <v/>
      </c>
    </row>
    <row r="80" spans="6:12" hidden="1" x14ac:dyDescent="0.2">
      <c r="F80" s="93"/>
      <c r="G80" s="93"/>
      <c r="H80" s="93" t="s">
        <v>114</v>
      </c>
      <c r="I80" s="93"/>
      <c r="J80" s="95">
        <f t="shared" si="0"/>
        <v>81</v>
      </c>
      <c r="K80" s="95"/>
      <c r="L80" s="184">
        <f>IF(VLOOKUP(J80,DATA!$C$2:$F$99,4,FALSE)="",0,(VLOOKUP(J80,DATA!$C$2:$F$99,4,FALSE)))</f>
        <v>0</v>
      </c>
    </row>
    <row r="81" spans="6:13" hidden="1" x14ac:dyDescent="0.2">
      <c r="F81" s="93"/>
      <c r="G81" s="93"/>
      <c r="H81" s="93" t="s">
        <v>115</v>
      </c>
      <c r="I81" s="93"/>
      <c r="J81" s="95">
        <f t="shared" si="0"/>
        <v>82</v>
      </c>
      <c r="K81" s="95"/>
      <c r="L81" t="str">
        <f>IF(VLOOKUP(J81,DATA!$C$2:$F$99,4,FALSE)="","",(VLOOKUP(J81,DATA!$C$2:$F$99,4,FALSE)))</f>
        <v/>
      </c>
    </row>
    <row r="82" spans="6:13" hidden="1" x14ac:dyDescent="0.2">
      <c r="F82" s="93"/>
      <c r="G82" s="93"/>
      <c r="H82" s="93" t="s">
        <v>116</v>
      </c>
      <c r="I82" s="93"/>
      <c r="J82" s="95">
        <f t="shared" si="0"/>
        <v>83</v>
      </c>
      <c r="K82" s="95"/>
      <c r="L82" t="str">
        <f>IF(VLOOKUP(J82,DATA!$C$2:$F$99,4,FALSE)="","",(VLOOKUP(J82,DATA!$C$2:$F$99,4,FALSE)))</f>
        <v/>
      </c>
    </row>
    <row r="83" spans="6:13" hidden="1" x14ac:dyDescent="0.2">
      <c r="F83" s="93"/>
      <c r="G83" s="93"/>
      <c r="H83" s="93" t="s">
        <v>117</v>
      </c>
      <c r="I83" s="93"/>
      <c r="J83" s="95">
        <f t="shared" si="0"/>
        <v>84</v>
      </c>
      <c r="K83" s="95"/>
      <c r="L83" t="str">
        <f>IF(VLOOKUP(J83,DATA!$C$2:$F$99,4,FALSE)="","",(VLOOKUP(J83,DATA!$C$2:$F$99,4,FALSE)))</f>
        <v/>
      </c>
    </row>
    <row r="84" spans="6:13" hidden="1" x14ac:dyDescent="0.2">
      <c r="F84" s="93"/>
      <c r="G84" s="93"/>
      <c r="H84" s="93" t="s">
        <v>118</v>
      </c>
      <c r="I84" s="93"/>
      <c r="J84" s="95">
        <f t="shared" si="0"/>
        <v>85</v>
      </c>
      <c r="K84" s="95"/>
      <c r="L84" s="184">
        <f>IF(VLOOKUP(J84,DATA!$C$2:$F$99,4,FALSE)="",0,(VLOOKUP(J84,DATA!$C$2:$F$99,4,FALSE)))</f>
        <v>0</v>
      </c>
    </row>
    <row r="85" spans="6:13" hidden="1" x14ac:dyDescent="0.2">
      <c r="F85" s="93"/>
      <c r="G85" s="93"/>
      <c r="H85" s="93" t="s">
        <v>119</v>
      </c>
      <c r="I85" s="93"/>
      <c r="J85" s="95">
        <f t="shared" si="0"/>
        <v>86</v>
      </c>
      <c r="K85" s="95"/>
      <c r="L85" t="str">
        <f>IF(VLOOKUP(J85,DATA!$C$2:$F$99,4,FALSE)="","",(VLOOKUP(J85,DATA!$C$2:$F$99,4,FALSE)))</f>
        <v/>
      </c>
    </row>
    <row r="86" spans="6:13" hidden="1" x14ac:dyDescent="0.2">
      <c r="F86" s="93"/>
      <c r="G86" s="93"/>
      <c r="H86" s="93" t="s">
        <v>120</v>
      </c>
      <c r="I86" s="93"/>
      <c r="J86" s="95">
        <f t="shared" si="0"/>
        <v>87</v>
      </c>
      <c r="K86" s="95"/>
      <c r="L86" t="str">
        <f>IF(VLOOKUP(J86,DATA!$C$2:$F$99,4,FALSE)="","",(VLOOKUP(J86,DATA!$C$2:$F$99,4,FALSE)))</f>
        <v/>
      </c>
    </row>
    <row r="87" spans="6:13" hidden="1" x14ac:dyDescent="0.2">
      <c r="F87" s="93"/>
      <c r="G87" s="93"/>
      <c r="H87" s="93" t="s">
        <v>121</v>
      </c>
      <c r="I87" s="93"/>
      <c r="J87" s="95">
        <f t="shared" si="0"/>
        <v>88</v>
      </c>
      <c r="K87" s="95"/>
      <c r="L87" t="str">
        <f>IF(VLOOKUP(J87,DATA!$C$2:$F$99,4,FALSE)="","",(VLOOKUP(J87,DATA!$C$2:$F$99,4,FALSE)))</f>
        <v/>
      </c>
    </row>
    <row r="88" spans="6:13" hidden="1" x14ac:dyDescent="0.2">
      <c r="F88" s="93"/>
      <c r="G88" s="93"/>
      <c r="H88" s="93" t="s">
        <v>122</v>
      </c>
      <c r="I88" s="93"/>
      <c r="J88" s="95">
        <f t="shared" si="0"/>
        <v>89</v>
      </c>
      <c r="K88" s="95"/>
      <c r="L88" s="184">
        <f>IF(VLOOKUP(J88,DATA!$C$2:$F$99,4,FALSE)="",0,(VLOOKUP(J88,DATA!$C$2:$F$99,4,FALSE)))</f>
        <v>0</v>
      </c>
    </row>
    <row r="89" spans="6:13" hidden="1" x14ac:dyDescent="0.2">
      <c r="F89" s="93"/>
      <c r="G89" s="93"/>
      <c r="H89" s="93" t="s">
        <v>123</v>
      </c>
      <c r="I89" s="93"/>
      <c r="J89" s="95">
        <f t="shared" si="0"/>
        <v>90</v>
      </c>
      <c r="K89" s="95"/>
      <c r="L89" t="str">
        <f>IF(VLOOKUP(J89,DATA!$C$2:$F$99,4,FALSE)="","",(VLOOKUP(J89,DATA!$C$2:$F$99,4,FALSE)))</f>
        <v/>
      </c>
    </row>
    <row r="90" spans="6:13" hidden="1" x14ac:dyDescent="0.2">
      <c r="F90" s="93"/>
      <c r="G90" s="93"/>
      <c r="H90" s="93" t="s">
        <v>124</v>
      </c>
      <c r="I90" s="93"/>
      <c r="J90" s="95">
        <f t="shared" si="0"/>
        <v>91</v>
      </c>
      <c r="K90" s="95"/>
      <c r="L90" t="str">
        <f>IF(VLOOKUP(J90,DATA!$C$2:$F$99,4,FALSE)="","",(VLOOKUP(J90,DATA!$C$2:$F$99,4,FALSE)))</f>
        <v/>
      </c>
    </row>
    <row r="91" spans="6:13" hidden="1" x14ac:dyDescent="0.2">
      <c r="F91" s="93"/>
      <c r="G91" s="93"/>
      <c r="H91" s="93" t="s">
        <v>125</v>
      </c>
      <c r="I91" s="93"/>
      <c r="J91" s="95">
        <f t="shared" si="0"/>
        <v>92</v>
      </c>
      <c r="K91" s="95"/>
      <c r="L91" t="str">
        <f>IF(VLOOKUP(J91,DATA!$C$2:$F$99,4,FALSE)="","",(VLOOKUP(J91,DATA!$C$2:$F$99,4,FALSE)))</f>
        <v/>
      </c>
    </row>
    <row r="92" spans="6:13" hidden="1" x14ac:dyDescent="0.2">
      <c r="F92" s="93"/>
      <c r="G92" s="93"/>
      <c r="H92" s="93" t="s">
        <v>126</v>
      </c>
      <c r="I92" s="93"/>
      <c r="J92" s="95">
        <f t="shared" si="0"/>
        <v>93</v>
      </c>
      <c r="K92" s="95"/>
      <c r="L92" s="184">
        <f>IF(VLOOKUP(J92,DATA!$C$2:$F$99,4,FALSE)="",0,(VLOOKUP(J92,DATA!$C$2:$F$99,4,FALSE)))</f>
        <v>0</v>
      </c>
    </row>
    <row r="93" spans="6:13" hidden="1" x14ac:dyDescent="0.2">
      <c r="H93" s="93" t="s">
        <v>515</v>
      </c>
      <c r="I93" s="93"/>
      <c r="L93" s="185" t="str">
        <f>IF(L42="","",SUM(L60+L64+L68+L72+L76+L80+L84+L88+L92))</f>
        <v/>
      </c>
      <c r="M93" s="118"/>
    </row>
    <row r="94" spans="6:13" hidden="1" x14ac:dyDescent="0.2"/>
    <row r="95" spans="6:13" hidden="1" x14ac:dyDescent="0.2"/>
    <row r="96" spans="6:13"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tANwyEtr2iuCIDPT2yjPsyl+3bRIggod0s6NSWg7s50EjrkwtzR6pJg2jrEFG6ANBQDaBlon3h+UHeHKcW1F3A==" saltValue="nyIBvZ1k5ACq2dQHusZ21A==" spinCount="100000" sheet="1" formatRows="0" selectLockedCells="1"/>
  <customSheetViews>
    <customSheetView guid="{99C5DC5D-4FA6-4759-9524-D1D8E5F6D462}" scale="85" fitToPage="1" hiddenRows="1" hiddenColumns="1" topLeftCell="B19">
      <selection activeCell="B21" sqref="B21:Z21"/>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7">
      <selection activeCell="B22" sqref="B22:H22"/>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7">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M8:R8"/>
    <mergeCell ref="O19:R19"/>
    <mergeCell ref="O20:R20"/>
    <mergeCell ref="W33:Z33"/>
    <mergeCell ref="M29:N29"/>
    <mergeCell ref="U30:X30"/>
    <mergeCell ref="U29:X29"/>
    <mergeCell ref="M31:N31"/>
    <mergeCell ref="O31:P31"/>
    <mergeCell ref="U31:X31"/>
    <mergeCell ref="Y30:Z30"/>
    <mergeCell ref="M30:N30"/>
    <mergeCell ref="O29:P29"/>
    <mergeCell ref="Q32:Z32"/>
    <mergeCell ref="O32:P32"/>
    <mergeCell ref="Q30:T30"/>
    <mergeCell ref="Q31:T31"/>
    <mergeCell ref="Q29:T29"/>
    <mergeCell ref="O28:P28"/>
    <mergeCell ref="Q27:T27"/>
    <mergeCell ref="U26:X26"/>
    <mergeCell ref="O26:P26"/>
    <mergeCell ref="M26:N26"/>
    <mergeCell ref="E14:N14"/>
    <mergeCell ref="V19:X19"/>
    <mergeCell ref="Q24:T24"/>
    <mergeCell ref="U25:X25"/>
    <mergeCell ref="U28:X28"/>
    <mergeCell ref="C27:H27"/>
    <mergeCell ref="C28:H28"/>
    <mergeCell ref="C24:H24"/>
    <mergeCell ref="I24:L24"/>
    <mergeCell ref="I28:L28"/>
    <mergeCell ref="C26:H26"/>
    <mergeCell ref="C25:H25"/>
    <mergeCell ref="O25:P25"/>
    <mergeCell ref="I26:L26"/>
    <mergeCell ref="I27:L27"/>
    <mergeCell ref="Q26:T26"/>
    <mergeCell ref="T19:U19"/>
    <mergeCell ref="T20:U20"/>
    <mergeCell ref="B18:E18"/>
    <mergeCell ref="Y23:Z23"/>
    <mergeCell ref="I22:L22"/>
    <mergeCell ref="B15:D15"/>
    <mergeCell ref="B14:D14"/>
    <mergeCell ref="G19:H19"/>
    <mergeCell ref="Y22:Z22"/>
    <mergeCell ref="U22:X22"/>
    <mergeCell ref="G20:H20"/>
    <mergeCell ref="I20:J20"/>
    <mergeCell ref="K20:L20"/>
    <mergeCell ref="Q15:Z15"/>
    <mergeCell ref="Y19:Z19"/>
    <mergeCell ref="Y20:Z20"/>
    <mergeCell ref="U23:X23"/>
    <mergeCell ref="B21:Z21"/>
    <mergeCell ref="Q22:T22"/>
    <mergeCell ref="Q23:T23"/>
    <mergeCell ref="C23:H23"/>
    <mergeCell ref="L17:P17"/>
    <mergeCell ref="M19:N19"/>
    <mergeCell ref="B17:F17"/>
    <mergeCell ref="B19:F19"/>
    <mergeCell ref="B20:F20"/>
    <mergeCell ref="B2:Z2"/>
    <mergeCell ref="B3:Z3"/>
    <mergeCell ref="B5:Z5"/>
    <mergeCell ref="B6:Z6"/>
    <mergeCell ref="B13:D13"/>
    <mergeCell ref="G17:K17"/>
    <mergeCell ref="E15:N15"/>
    <mergeCell ref="I19:J19"/>
    <mergeCell ref="L18:O18"/>
    <mergeCell ref="G18:J18"/>
    <mergeCell ref="K19:L19"/>
    <mergeCell ref="O12:P12"/>
    <mergeCell ref="O14:P14"/>
    <mergeCell ref="V18:Y18"/>
    <mergeCell ref="Q18:T18"/>
    <mergeCell ref="Q12:Z12"/>
    <mergeCell ref="Q13:Z13"/>
    <mergeCell ref="O15:P15"/>
    <mergeCell ref="Q14:Z14"/>
    <mergeCell ref="U8:Z8"/>
    <mergeCell ref="S9:Z9"/>
    <mergeCell ref="B10:N10"/>
    <mergeCell ref="B11:D11"/>
    <mergeCell ref="Q11:Z11"/>
    <mergeCell ref="E11:N11"/>
    <mergeCell ref="O11:P11"/>
    <mergeCell ref="O10:Z10"/>
    <mergeCell ref="E13:N13"/>
    <mergeCell ref="B12:D12"/>
    <mergeCell ref="E12:N12"/>
    <mergeCell ref="O13:P13"/>
    <mergeCell ref="L54:O54"/>
    <mergeCell ref="M22:N22"/>
    <mergeCell ref="O22:P22"/>
    <mergeCell ref="I25:L25"/>
    <mergeCell ref="I31:L31"/>
    <mergeCell ref="M32:N32"/>
    <mergeCell ref="I30:L30"/>
    <mergeCell ref="M23:N23"/>
    <mergeCell ref="B22:H22"/>
    <mergeCell ref="B36:Z36"/>
    <mergeCell ref="B34:F34"/>
    <mergeCell ref="B35:Z35"/>
    <mergeCell ref="G34:Z34"/>
    <mergeCell ref="O33:P33"/>
    <mergeCell ref="Y26:Z26"/>
    <mergeCell ref="Y25:Z25"/>
    <mergeCell ref="Y24:Z24"/>
    <mergeCell ref="B32:L32"/>
    <mergeCell ref="M20:N20"/>
    <mergeCell ref="Y31:Z31"/>
    <mergeCell ref="Y28:Z28"/>
    <mergeCell ref="Q28:T28"/>
    <mergeCell ref="O27:P27"/>
    <mergeCell ref="M28:N28"/>
    <mergeCell ref="O24:P24"/>
    <mergeCell ref="Q25:T25"/>
    <mergeCell ref="C29:H29"/>
    <mergeCell ref="C31:H31"/>
    <mergeCell ref="I23:L23"/>
    <mergeCell ref="C30:H30"/>
    <mergeCell ref="V20:X20"/>
    <mergeCell ref="M25:N25"/>
    <mergeCell ref="O23:P23"/>
    <mergeCell ref="M24:N24"/>
    <mergeCell ref="U24:X24"/>
    <mergeCell ref="O30:P30"/>
    <mergeCell ref="I29:L29"/>
    <mergeCell ref="Y27:Z27"/>
    <mergeCell ref="M27:N27"/>
    <mergeCell ref="Y29:Z29"/>
    <mergeCell ref="U27:X27"/>
  </mergeCells>
  <phoneticPr fontId="49" type="noConversion"/>
  <conditionalFormatting sqref="E13:E15 M20 B21 I23:I31 M23:O31 Y23:Y31">
    <cfRule type="cellIs" dxfId="9" priority="2" stopIfTrue="1" operator="equal">
      <formula>0</formula>
    </cfRule>
  </conditionalFormatting>
  <conditionalFormatting sqref="Q17 V17:W17">
    <cfRule type="cellIs" dxfId="8" priority="3" stopIfTrue="1" operator="equal">
      <formula>5</formula>
    </cfRule>
  </conditionalFormatting>
  <dataValidations count="4">
    <dataValidation allowBlank="1" showErrorMessage="1" promptTitle="Warning!" sqref="O11" xr:uid="{00000000-0002-0000-0700-000000000000}"/>
    <dataValidation allowBlank="1" showInputMessage="1" showErrorMessage="1" promptTitle="Warning!" prompt="Do not type in this cell. Information should be entered on the Merge Data sheet. " sqref="E13:E15 Q12:Q15" xr:uid="{00000000-0002-0000-0700-000001000000}"/>
    <dataValidation type="textLength" operator="equal" allowBlank="1" showInputMessage="1" showErrorMessage="1" errorTitle="ERROR" error="4 digits are required" sqref="G20:H20" xr:uid="{00000000-0002-0000-07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0700-000003000000}">
      <formula1>O33</formula1>
    </dataValidation>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3"/>
    <pageSetUpPr fitToPage="1"/>
  </sheetPr>
  <dimension ref="A1:N77"/>
  <sheetViews>
    <sheetView zoomScale="64" zoomScaleNormal="100" zoomScaleSheetLayoutView="72" workbookViewId="0">
      <selection activeCell="J28" sqref="J28"/>
    </sheetView>
  </sheetViews>
  <sheetFormatPr defaultColWidth="0" defaultRowHeight="12.75" customHeight="1" zeroHeight="1" x14ac:dyDescent="0.2"/>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2">
      <c r="A1" s="28"/>
      <c r="B1" s="28"/>
      <c r="C1" s="28"/>
      <c r="D1" s="28"/>
      <c r="E1" s="28"/>
      <c r="F1" s="28"/>
      <c r="G1" s="28"/>
      <c r="H1" s="28"/>
      <c r="I1" s="28"/>
      <c r="J1" s="28"/>
      <c r="K1" s="28"/>
      <c r="L1" s="28"/>
      <c r="M1" s="28"/>
      <c r="N1" s="28"/>
    </row>
    <row r="2" spans="1:14" ht="21" x14ac:dyDescent="0.35">
      <c r="A2" s="265"/>
      <c r="B2" s="426" t="str">
        <f>ENTITY!A2</f>
        <v>Chicago Cook Workforce Partnership</v>
      </c>
      <c r="C2" s="426"/>
      <c r="D2" s="426"/>
      <c r="E2" s="426"/>
      <c r="F2" s="426"/>
      <c r="G2" s="426"/>
      <c r="H2" s="426"/>
      <c r="I2" s="426"/>
      <c r="J2" s="426"/>
      <c r="K2" s="426"/>
      <c r="L2" s="426"/>
      <c r="M2" s="426"/>
      <c r="N2" s="31"/>
    </row>
    <row r="3" spans="1:14" ht="21" x14ac:dyDescent="0.35">
      <c r="A3" s="28"/>
      <c r="B3" s="426" t="s">
        <v>171</v>
      </c>
      <c r="C3" s="426"/>
      <c r="D3" s="426"/>
      <c r="E3" s="426"/>
      <c r="F3" s="426"/>
      <c r="G3" s="426"/>
      <c r="H3" s="426"/>
      <c r="I3" s="426"/>
      <c r="J3" s="426"/>
      <c r="K3" s="426"/>
      <c r="L3" s="426"/>
      <c r="M3" s="426"/>
      <c r="N3" s="31"/>
    </row>
    <row r="4" spans="1:14" ht="6" customHeight="1" x14ac:dyDescent="0.2">
      <c r="A4" s="28"/>
      <c r="B4" s="34"/>
      <c r="C4" s="34"/>
      <c r="D4" s="34"/>
      <c r="E4" s="34"/>
      <c r="F4" s="34"/>
      <c r="G4" s="34"/>
      <c r="H4" s="34"/>
      <c r="I4" s="34"/>
      <c r="J4" s="34"/>
      <c r="K4" s="34"/>
      <c r="L4" s="34"/>
      <c r="M4" s="34"/>
      <c r="N4" s="32"/>
    </row>
    <row r="5" spans="1:14" ht="21" x14ac:dyDescent="0.35">
      <c r="A5" s="28"/>
      <c r="B5" s="426" t="str">
        <f>IF(DATA!$F$5="","LWIA 7 Broker: ______________________","LWIA 7 OJT Broker: "&amp;DATA!$F$5)</f>
        <v>LWIA 7 Broker: ______________________</v>
      </c>
      <c r="C5" s="426"/>
      <c r="D5" s="426"/>
      <c r="E5" s="426"/>
      <c r="F5" s="426"/>
      <c r="G5" s="426"/>
      <c r="H5" s="426"/>
      <c r="I5" s="426"/>
      <c r="J5" s="426"/>
      <c r="K5" s="426"/>
      <c r="L5" s="426"/>
      <c r="M5" s="426"/>
      <c r="N5" s="31"/>
    </row>
    <row r="6" spans="1:14" ht="21" x14ac:dyDescent="0.35">
      <c r="A6" s="28"/>
      <c r="B6" s="426" t="str">
        <f>IF(DATA!F2="","Employer Agreement # _______________________","Employer Agreement # "&amp;IF(DATA!$F$2="","",RIGHT(DATA!$F$3,2)&amp;"-"&amp;UPPER(DATA!$F$4)&amp;"-"&amp;DATA!$F$2))</f>
        <v>Employer Agreement # _______________________</v>
      </c>
      <c r="C6" s="426"/>
      <c r="D6" s="426"/>
      <c r="E6" s="426"/>
      <c r="F6" s="426"/>
      <c r="G6" s="426"/>
      <c r="H6" s="426"/>
      <c r="I6" s="426"/>
      <c r="J6" s="426"/>
      <c r="K6" s="426"/>
      <c r="L6" s="426"/>
      <c r="M6" s="426"/>
      <c r="N6" s="31"/>
    </row>
    <row r="7" spans="1:14" ht="9.9499999999999993" customHeight="1" x14ac:dyDescent="0.35">
      <c r="A7" s="28"/>
      <c r="B7" s="35"/>
      <c r="C7" s="36"/>
      <c r="D7" s="36"/>
      <c r="E7" s="36"/>
      <c r="F7" s="36"/>
      <c r="G7" s="36"/>
      <c r="H7" s="36"/>
      <c r="I7" s="36"/>
      <c r="J7" s="36"/>
      <c r="K7" s="36"/>
      <c r="L7" s="36"/>
      <c r="M7" s="36"/>
      <c r="N7" s="33"/>
    </row>
    <row r="8" spans="1:14" ht="9.9499999999999993" customHeight="1" x14ac:dyDescent="0.35">
      <c r="A8" s="28"/>
      <c r="B8" s="35"/>
      <c r="C8" s="36"/>
      <c r="D8" s="36"/>
      <c r="E8" s="36"/>
      <c r="F8" s="36"/>
      <c r="G8" s="36"/>
      <c r="H8" s="36"/>
      <c r="I8" s="36"/>
      <c r="J8" s="36"/>
      <c r="K8" s="39"/>
      <c r="L8" s="39"/>
      <c r="M8" s="39"/>
      <c r="N8" s="33"/>
    </row>
    <row r="9" spans="1:14" ht="21" x14ac:dyDescent="0.35">
      <c r="A9" s="28"/>
      <c r="B9" s="37" t="s">
        <v>414</v>
      </c>
      <c r="C9" s="300"/>
      <c r="D9" s="300"/>
      <c r="E9" s="300"/>
      <c r="F9" s="300"/>
      <c r="G9" s="300"/>
      <c r="H9" s="300"/>
      <c r="I9" s="300"/>
      <c r="J9" s="300"/>
      <c r="K9" s="300"/>
      <c r="L9" s="300"/>
      <c r="M9" s="300"/>
      <c r="N9" s="301"/>
    </row>
    <row r="10" spans="1:14" ht="15.6" customHeight="1" x14ac:dyDescent="0.25">
      <c r="A10" s="28"/>
      <c r="B10" s="438" t="s">
        <v>516</v>
      </c>
      <c r="C10" s="439"/>
      <c r="D10" s="439"/>
      <c r="E10" s="439"/>
      <c r="F10" s="439"/>
      <c r="G10" s="440"/>
      <c r="H10" s="88" t="s">
        <v>416</v>
      </c>
      <c r="I10" s="89"/>
      <c r="J10" s="90"/>
      <c r="K10" s="90"/>
      <c r="L10" s="90"/>
      <c r="M10" s="84" t="str">
        <f>IF(B11="","",IF(H11="","NO O*NET SOC CODE PROVIDED",""))</f>
        <v/>
      </c>
      <c r="N10" s="301"/>
    </row>
    <row r="11" spans="1:14" ht="15.75" x14ac:dyDescent="0.25">
      <c r="A11" s="28"/>
      <c r="B11" s="432" t="str">
        <f>IF(E48="","",E48)</f>
        <v/>
      </c>
      <c r="C11" s="433"/>
      <c r="D11" s="433"/>
      <c r="E11" s="433"/>
      <c r="F11" s="433"/>
      <c r="G11" s="434"/>
      <c r="H11" s="432" t="str">
        <f>IF(E49="","",E49)</f>
        <v/>
      </c>
      <c r="I11" s="433"/>
      <c r="J11" s="433"/>
      <c r="K11" s="433"/>
      <c r="L11" s="433"/>
      <c r="M11" s="434"/>
      <c r="N11" s="301"/>
    </row>
    <row r="12" spans="1:14" ht="15.75" x14ac:dyDescent="0.25">
      <c r="A12" s="28"/>
      <c r="B12" s="38" t="s">
        <v>417</v>
      </c>
      <c r="C12" s="302"/>
      <c r="D12" s="302"/>
      <c r="E12" s="302"/>
      <c r="F12" s="302"/>
      <c r="G12" s="302"/>
      <c r="H12" s="302"/>
      <c r="I12" s="302"/>
      <c r="J12" s="302"/>
      <c r="K12" s="302"/>
      <c r="L12" s="302"/>
      <c r="M12" s="303"/>
      <c r="N12" s="301"/>
    </row>
    <row r="13" spans="1:14" ht="15.75" x14ac:dyDescent="0.25">
      <c r="A13" s="28"/>
      <c r="B13" s="423" t="str">
        <f>IF(E50="","",E50)</f>
        <v/>
      </c>
      <c r="C13" s="424"/>
      <c r="D13" s="424"/>
      <c r="E13" s="424"/>
      <c r="F13" s="424"/>
      <c r="G13" s="424"/>
      <c r="H13" s="424"/>
      <c r="I13" s="424"/>
      <c r="J13" s="424"/>
      <c r="K13" s="424"/>
      <c r="L13" s="424"/>
      <c r="M13" s="425"/>
      <c r="N13" s="301"/>
    </row>
    <row r="14" spans="1:14" ht="15.75" x14ac:dyDescent="0.25">
      <c r="A14" s="28"/>
      <c r="B14" s="38" t="s">
        <v>418</v>
      </c>
      <c r="C14" s="302"/>
      <c r="D14" s="302"/>
      <c r="E14" s="302"/>
      <c r="F14" s="302"/>
      <c r="G14" s="302"/>
      <c r="H14" s="302"/>
      <c r="I14" s="302"/>
      <c r="J14" s="302"/>
      <c r="K14" s="302"/>
      <c r="L14" s="302"/>
      <c r="M14" s="303"/>
      <c r="N14" s="301"/>
    </row>
    <row r="15" spans="1:14" ht="15.6" customHeight="1" x14ac:dyDescent="0.25">
      <c r="A15" s="28"/>
      <c r="B15" s="423" t="str">
        <f>IF(E51="","",E51)</f>
        <v/>
      </c>
      <c r="C15" s="430"/>
      <c r="D15" s="430"/>
      <c r="E15" s="430"/>
      <c r="F15" s="430"/>
      <c r="G15" s="430"/>
      <c r="H15" s="430"/>
      <c r="I15" s="430"/>
      <c r="J15" s="430"/>
      <c r="K15" s="430"/>
      <c r="L15" s="430"/>
      <c r="M15" s="431"/>
      <c r="N15" s="301"/>
    </row>
    <row r="16" spans="1:14" ht="15.75" x14ac:dyDescent="0.25">
      <c r="A16" s="28"/>
      <c r="B16" s="38" t="s">
        <v>419</v>
      </c>
      <c r="C16" s="302"/>
      <c r="D16" s="302"/>
      <c r="E16" s="302"/>
      <c r="F16" s="302"/>
      <c r="G16" s="302"/>
      <c r="H16" s="302"/>
      <c r="I16" s="302"/>
      <c r="J16" s="302"/>
      <c r="K16" s="302"/>
      <c r="L16" s="302"/>
      <c r="M16" s="303"/>
      <c r="N16" s="301"/>
    </row>
    <row r="17" spans="1:14" ht="15.75" x14ac:dyDescent="0.25">
      <c r="A17" s="28"/>
      <c r="B17" s="423" t="str">
        <f>IF(E52="","",E52)</f>
        <v/>
      </c>
      <c r="C17" s="424"/>
      <c r="D17" s="424"/>
      <c r="E17" s="424"/>
      <c r="F17" s="424"/>
      <c r="G17" s="424"/>
      <c r="H17" s="424"/>
      <c r="I17" s="424"/>
      <c r="J17" s="424"/>
      <c r="K17" s="424"/>
      <c r="L17" s="424"/>
      <c r="M17" s="425"/>
      <c r="N17" s="301"/>
    </row>
    <row r="18" spans="1:14" ht="15.75" x14ac:dyDescent="0.25">
      <c r="A18" s="28"/>
      <c r="B18" s="38" t="s">
        <v>420</v>
      </c>
      <c r="C18" s="302"/>
      <c r="D18" s="302"/>
      <c r="E18" s="302"/>
      <c r="F18" s="302"/>
      <c r="G18" s="302"/>
      <c r="H18" s="302"/>
      <c r="I18" s="302"/>
      <c r="J18" s="302"/>
      <c r="K18" s="302"/>
      <c r="L18" s="302"/>
      <c r="M18" s="303"/>
      <c r="N18" s="301"/>
    </row>
    <row r="19" spans="1:14" ht="15.75" x14ac:dyDescent="0.25">
      <c r="A19" s="28"/>
      <c r="B19" s="432" t="str">
        <f>IF(E55="","",E55)</f>
        <v/>
      </c>
      <c r="C19" s="433"/>
      <c r="D19" s="433"/>
      <c r="E19" s="433"/>
      <c r="F19" s="433"/>
      <c r="G19" s="433"/>
      <c r="H19" s="433"/>
      <c r="I19" s="433"/>
      <c r="J19" s="433"/>
      <c r="K19" s="433"/>
      <c r="L19" s="433"/>
      <c r="M19" s="434"/>
      <c r="N19" s="301"/>
    </row>
    <row r="20" spans="1:14" ht="15.75" x14ac:dyDescent="0.25">
      <c r="A20" s="28"/>
      <c r="B20" s="38" t="s">
        <v>421</v>
      </c>
      <c r="C20" s="302"/>
      <c r="D20" s="302"/>
      <c r="E20" s="302"/>
      <c r="F20" s="302"/>
      <c r="G20" s="302"/>
      <c r="H20" s="302"/>
      <c r="I20" s="302"/>
      <c r="J20" s="302"/>
      <c r="K20" s="302"/>
      <c r="L20" s="302"/>
      <c r="M20" s="303"/>
      <c r="N20" s="301"/>
    </row>
    <row r="21" spans="1:14" ht="15.75" x14ac:dyDescent="0.25">
      <c r="A21" s="28"/>
      <c r="B21" s="435" t="str">
        <f>IF(E53="","",E53)</f>
        <v/>
      </c>
      <c r="C21" s="436"/>
      <c r="D21" s="436"/>
      <c r="E21" s="436"/>
      <c r="F21" s="436"/>
      <c r="G21" s="436"/>
      <c r="H21" s="436"/>
      <c r="I21" s="436"/>
      <c r="J21" s="436"/>
      <c r="K21" s="436"/>
      <c r="L21" s="436"/>
      <c r="M21" s="437"/>
      <c r="N21" s="301"/>
    </row>
    <row r="22" spans="1:14" ht="15.75" x14ac:dyDescent="0.25">
      <c r="A22" s="28"/>
      <c r="B22" s="38" t="s">
        <v>422</v>
      </c>
      <c r="C22" s="302"/>
      <c r="D22" s="302"/>
      <c r="E22" s="302"/>
      <c r="F22" s="302"/>
      <c r="G22" s="302"/>
      <c r="H22" s="302"/>
      <c r="I22" s="302"/>
      <c r="J22" s="302"/>
      <c r="K22" s="302"/>
      <c r="L22" s="302"/>
      <c r="M22" s="303"/>
      <c r="N22" s="301"/>
    </row>
    <row r="23" spans="1:14" ht="15.75" x14ac:dyDescent="0.25">
      <c r="A23" s="28"/>
      <c r="B23" s="427" t="str">
        <f>IF(E54="","",E54)</f>
        <v/>
      </c>
      <c r="C23" s="428"/>
      <c r="D23" s="428"/>
      <c r="E23" s="428"/>
      <c r="F23" s="428"/>
      <c r="G23" s="428"/>
      <c r="H23" s="428"/>
      <c r="I23" s="428"/>
      <c r="J23" s="428"/>
      <c r="K23" s="428"/>
      <c r="L23" s="428"/>
      <c r="M23" s="429"/>
      <c r="N23" s="301"/>
    </row>
    <row r="24" spans="1:14" ht="15.75" x14ac:dyDescent="0.25">
      <c r="A24" s="28"/>
      <c r="B24" s="38" t="s">
        <v>423</v>
      </c>
      <c r="C24" s="302"/>
      <c r="D24" s="302"/>
      <c r="E24" s="302"/>
      <c r="F24" s="302"/>
      <c r="G24" s="302"/>
      <c r="H24" s="302"/>
      <c r="I24" s="302"/>
      <c r="J24" s="302"/>
      <c r="K24" s="302"/>
      <c r="L24" s="302"/>
      <c r="M24" s="303"/>
      <c r="N24" s="301"/>
    </row>
    <row r="25" spans="1:14" ht="15.75" x14ac:dyDescent="0.25">
      <c r="A25" s="28"/>
      <c r="B25" s="435" t="str">
        <f>IF(OR(E53="",E54=""),"",ROUNDDOWN(E53*E54,2))</f>
        <v/>
      </c>
      <c r="C25" s="436"/>
      <c r="D25" s="436"/>
      <c r="E25" s="436"/>
      <c r="F25" s="436"/>
      <c r="G25" s="436"/>
      <c r="H25" s="436"/>
      <c r="I25" s="436"/>
      <c r="J25" s="436"/>
      <c r="K25" s="436"/>
      <c r="L25" s="436"/>
      <c r="M25" s="437"/>
      <c r="N25" s="301"/>
    </row>
    <row r="26" spans="1:14" ht="15.75" x14ac:dyDescent="0.25">
      <c r="A26" s="28"/>
      <c r="B26" s="38" t="s">
        <v>424</v>
      </c>
      <c r="C26" s="302"/>
      <c r="D26" s="302"/>
      <c r="E26" s="302"/>
      <c r="F26" s="290"/>
      <c r="G26" s="290" t="s">
        <v>425</v>
      </c>
      <c r="H26" s="302"/>
      <c r="I26" s="302"/>
      <c r="J26" s="302"/>
      <c r="K26" s="302"/>
      <c r="L26" s="302"/>
      <c r="M26" s="303"/>
      <c r="N26" s="301"/>
    </row>
    <row r="27" spans="1:14" ht="15.75" x14ac:dyDescent="0.25">
      <c r="A27" s="28"/>
      <c r="B27" s="432" t="str">
        <f>IF(F49=0,"",F49)</f>
        <v/>
      </c>
      <c r="C27" s="433"/>
      <c r="D27" s="433"/>
      <c r="E27" s="433"/>
      <c r="F27" s="433"/>
      <c r="G27" s="433"/>
      <c r="H27" s="433"/>
      <c r="I27" s="433"/>
      <c r="J27" s="433"/>
      <c r="K27" s="433"/>
      <c r="L27" s="433"/>
      <c r="M27" s="434"/>
      <c r="N27" s="301"/>
    </row>
    <row r="28" spans="1:14" ht="15.75" x14ac:dyDescent="0.25">
      <c r="A28" s="28"/>
      <c r="B28" s="38" t="s">
        <v>426</v>
      </c>
      <c r="C28" s="302"/>
      <c r="D28" s="302"/>
      <c r="E28" s="302"/>
      <c r="F28" s="302"/>
      <c r="G28" s="302"/>
      <c r="I28" s="302"/>
      <c r="J28" s="302"/>
      <c r="K28" s="302"/>
      <c r="L28" s="302"/>
      <c r="M28" s="85"/>
      <c r="N28" s="301"/>
    </row>
    <row r="29" spans="1:14" ht="15.75" x14ac:dyDescent="0.25">
      <c r="A29" s="28"/>
      <c r="B29" s="435" t="str">
        <f>IF(OR(E48="",E53="",E54="",E56=""),"",IF((ROUNDDOWN(E53*E54,2)*F49)&gt;10000,10000,ROUNDDOWN(E53*E54,2)*F49))</f>
        <v/>
      </c>
      <c r="C29" s="436"/>
      <c r="D29" s="304"/>
      <c r="E29" s="304"/>
      <c r="F29" s="304"/>
      <c r="G29" s="304"/>
      <c r="H29" s="304"/>
      <c r="I29" s="304"/>
      <c r="J29" s="304"/>
      <c r="K29" s="304"/>
      <c r="L29" s="304"/>
      <c r="M29" s="87" t="str">
        <f>IF(OR(E48="",F49="",E53="",E54=""),"",IF((ROUNDDOWN(E53*E54,2)*F49)&gt;10000," $10,000.00 LIMIT IMPOSED AS ACTUAL CALCULATION EXCEEDS LIMIT",""))</f>
        <v/>
      </c>
      <c r="N29" s="301"/>
    </row>
    <row r="30" spans="1:14" ht="15.75" x14ac:dyDescent="0.25">
      <c r="A30" s="28"/>
      <c r="B30" s="38" t="s">
        <v>427</v>
      </c>
      <c r="C30" s="302"/>
      <c r="D30" s="302"/>
      <c r="E30" s="302"/>
      <c r="F30" s="302"/>
      <c r="G30" s="302"/>
      <c r="H30" s="302"/>
      <c r="I30" s="302"/>
      <c r="J30" s="302"/>
      <c r="K30" s="302"/>
      <c r="L30" s="302"/>
      <c r="M30" s="303"/>
      <c r="N30" s="301"/>
    </row>
    <row r="31" spans="1:14" ht="15.75" x14ac:dyDescent="0.25">
      <c r="A31" s="28"/>
      <c r="B31" s="432" t="str">
        <f>IF(E56="","",E56)</f>
        <v/>
      </c>
      <c r="C31" s="433"/>
      <c r="D31" s="433"/>
      <c r="E31" s="433"/>
      <c r="F31" s="433"/>
      <c r="G31" s="433"/>
      <c r="H31" s="433"/>
      <c r="I31" s="433"/>
      <c r="J31" s="433"/>
      <c r="K31" s="433"/>
      <c r="L31" s="433"/>
      <c r="M31" s="434"/>
      <c r="N31" s="301"/>
    </row>
    <row r="32" spans="1:14" ht="15.75" x14ac:dyDescent="0.25">
      <c r="A32" s="28"/>
      <c r="B32" s="38" t="s">
        <v>428</v>
      </c>
      <c r="C32" s="302"/>
      <c r="D32" s="302"/>
      <c r="E32" s="302"/>
      <c r="F32" s="302"/>
      <c r="G32" s="302"/>
      <c r="H32" s="302"/>
      <c r="I32" s="302"/>
      <c r="J32" s="302"/>
      <c r="K32" s="302"/>
      <c r="L32" s="302"/>
      <c r="M32" s="303"/>
      <c r="N32" s="301"/>
    </row>
    <row r="33" spans="1:14" ht="15.75" x14ac:dyDescent="0.25">
      <c r="A33" s="28"/>
      <c r="B33" s="435" t="str">
        <f>IF(F49=0,"",IF(OR(E48="",E53="",E54="",F49=""),"",B29*B31))</f>
        <v/>
      </c>
      <c r="C33" s="436"/>
      <c r="D33" s="436"/>
      <c r="E33" s="436"/>
      <c r="F33" s="436"/>
      <c r="G33" s="436"/>
      <c r="H33" s="436"/>
      <c r="I33" s="436"/>
      <c r="J33" s="436"/>
      <c r="K33" s="436"/>
      <c r="L33" s="436"/>
      <c r="M33" s="437"/>
      <c r="N33" s="301"/>
    </row>
    <row r="34" spans="1:14" ht="15.75" x14ac:dyDescent="0.25">
      <c r="A34" s="28"/>
      <c r="B34" s="305"/>
      <c r="C34" s="305"/>
      <c r="D34" s="305"/>
      <c r="E34" s="305"/>
      <c r="F34" s="305"/>
      <c r="G34" s="305"/>
      <c r="H34" s="305"/>
      <c r="I34" s="305"/>
      <c r="J34" s="305"/>
      <c r="K34" s="305"/>
      <c r="L34" s="305"/>
      <c r="M34" s="305"/>
      <c r="N34" s="301"/>
    </row>
    <row r="35" spans="1:14" ht="21" x14ac:dyDescent="0.35">
      <c r="A35" s="28"/>
      <c r="B35" s="37" t="s">
        <v>429</v>
      </c>
      <c r="C35" s="300"/>
      <c r="D35" s="300"/>
      <c r="E35" s="300"/>
      <c r="F35" s="300"/>
      <c r="G35" s="300"/>
      <c r="H35" s="300"/>
      <c r="I35" s="300"/>
      <c r="J35" s="300"/>
      <c r="K35" s="300"/>
      <c r="L35" s="300"/>
      <c r="M35" s="300"/>
      <c r="N35" s="301"/>
    </row>
    <row r="36" spans="1:14" ht="15.75" x14ac:dyDescent="0.25">
      <c r="A36" s="28"/>
      <c r="B36" s="38" t="s">
        <v>430</v>
      </c>
      <c r="C36" s="302"/>
      <c r="D36" s="302"/>
      <c r="E36" s="302"/>
      <c r="F36" s="302"/>
      <c r="G36" s="303"/>
      <c r="H36" s="38" t="s">
        <v>431</v>
      </c>
      <c r="I36" s="302"/>
      <c r="J36" s="302"/>
      <c r="K36" s="302"/>
      <c r="L36" s="302"/>
      <c r="M36" s="303"/>
      <c r="N36" s="301"/>
    </row>
    <row r="37" spans="1:14" ht="15.75" x14ac:dyDescent="0.25">
      <c r="A37" s="28"/>
      <c r="B37" s="432" t="str">
        <f>IF(E57="","",E57)</f>
        <v/>
      </c>
      <c r="C37" s="433"/>
      <c r="D37" s="433"/>
      <c r="E37" s="433"/>
      <c r="F37" s="433"/>
      <c r="G37" s="434"/>
      <c r="H37" s="432" t="str">
        <f>IF(E58="","",E58)</f>
        <v/>
      </c>
      <c r="I37" s="433"/>
      <c r="J37" s="433"/>
      <c r="K37" s="433"/>
      <c r="L37" s="433"/>
      <c r="M37" s="434"/>
      <c r="N37" s="301"/>
    </row>
    <row r="38" spans="1:14" ht="15.75" x14ac:dyDescent="0.25">
      <c r="A38" s="28"/>
      <c r="B38" s="38" t="s">
        <v>432</v>
      </c>
      <c r="C38" s="302"/>
      <c r="D38" s="302"/>
      <c r="E38" s="302"/>
      <c r="F38" s="302"/>
      <c r="G38" s="302"/>
      <c r="H38" s="302"/>
      <c r="I38" s="302"/>
      <c r="J38" s="302"/>
      <c r="K38" s="302"/>
      <c r="L38" s="302"/>
      <c r="M38" s="303"/>
      <c r="N38" s="301"/>
    </row>
    <row r="39" spans="1:14" ht="15.75" x14ac:dyDescent="0.25">
      <c r="A39" s="28"/>
      <c r="B39" s="432" t="str">
        <f>IF(DATA!F111="","",DATA!F111)</f>
        <v/>
      </c>
      <c r="C39" s="433"/>
      <c r="D39" s="433"/>
      <c r="E39" s="433"/>
      <c r="F39" s="433"/>
      <c r="G39" s="433"/>
      <c r="H39" s="433"/>
      <c r="I39" s="433"/>
      <c r="J39" s="433"/>
      <c r="K39" s="433"/>
      <c r="L39" s="433"/>
      <c r="M39" s="434"/>
      <c r="N39" s="301"/>
    </row>
    <row r="40" spans="1:14" ht="15.75" x14ac:dyDescent="0.25">
      <c r="A40" s="28"/>
      <c r="B40" s="38" t="s">
        <v>433</v>
      </c>
      <c r="C40" s="302"/>
      <c r="D40" s="302"/>
      <c r="E40" s="302"/>
      <c r="F40" s="302"/>
      <c r="G40" s="302"/>
      <c r="H40" s="302"/>
      <c r="I40" s="302"/>
      <c r="J40" s="302"/>
      <c r="K40" s="302"/>
      <c r="L40" s="302"/>
      <c r="M40" s="303"/>
      <c r="N40" s="301"/>
    </row>
    <row r="41" spans="1:14" ht="15.75" x14ac:dyDescent="0.25">
      <c r="A41" s="28"/>
      <c r="B41" s="441" t="str">
        <f>IF(DATA!F112="","",DATA!F112)</f>
        <v/>
      </c>
      <c r="C41" s="442"/>
      <c r="D41" s="442"/>
      <c r="E41" s="442"/>
      <c r="F41" s="442"/>
      <c r="G41" s="442"/>
      <c r="H41" s="442"/>
      <c r="I41" s="442"/>
      <c r="J41" s="442"/>
      <c r="K41" s="442"/>
      <c r="L41" s="442"/>
      <c r="M41" s="443"/>
      <c r="N41" s="301"/>
    </row>
    <row r="42" spans="1:14" ht="15.75" x14ac:dyDescent="0.25">
      <c r="A42" s="28"/>
      <c r="B42" s="38" t="s">
        <v>434</v>
      </c>
      <c r="C42" s="302"/>
      <c r="D42" s="302"/>
      <c r="E42" s="302"/>
      <c r="F42" s="302"/>
      <c r="G42" s="302"/>
      <c r="H42" s="83"/>
      <c r="I42" s="302"/>
      <c r="J42" s="302"/>
      <c r="K42" s="302"/>
      <c r="L42" s="302"/>
      <c r="M42" s="84" t="str">
        <f>IF(E48="","",IF(AND(E61="NO",E62=""),"NO TRAINING LOCATION PROVIDED",""))</f>
        <v/>
      </c>
      <c r="N42" s="301"/>
    </row>
    <row r="43" spans="1:14" ht="15.75" x14ac:dyDescent="0.25">
      <c r="A43" s="28"/>
      <c r="B43" s="318" t="str">
        <f>IF(E61="","",E61)</f>
        <v/>
      </c>
      <c r="C43" s="306"/>
      <c r="D43" s="273"/>
      <c r="E43" s="307" t="str">
        <f>IF(OR(DATA!F56="",DATA!F57="",DATA!F56="YES"),"","TRAINING WILL BE CONDUCTED AT:")</f>
        <v/>
      </c>
      <c r="F43" s="273" t="str">
        <f>IF(E62="","",IF(E61="YES","",E62))</f>
        <v/>
      </c>
      <c r="G43" s="306"/>
      <c r="H43" s="306"/>
      <c r="I43" s="273"/>
      <c r="J43" s="273"/>
      <c r="K43" s="273"/>
      <c r="L43" s="273" t="s">
        <v>541</v>
      </c>
      <c r="M43" s="308"/>
      <c r="N43" s="301"/>
    </row>
    <row r="44" spans="1:14" ht="3" customHeight="1" x14ac:dyDescent="0.25">
      <c r="A44" s="28"/>
      <c r="B44" s="305"/>
      <c r="C44" s="305"/>
      <c r="D44" s="305"/>
      <c r="E44" s="305"/>
      <c r="F44" s="305"/>
      <c r="G44" s="305"/>
      <c r="H44" s="305"/>
      <c r="I44" s="305"/>
      <c r="J44" s="305"/>
      <c r="K44" s="305"/>
      <c r="L44" s="305"/>
      <c r="M44" s="305"/>
      <c r="N44" s="301"/>
    </row>
    <row r="45" spans="1:14" ht="7.9" customHeight="1" x14ac:dyDescent="0.2">
      <c r="A45" s="28"/>
      <c r="B45" s="30"/>
      <c r="C45" s="30"/>
      <c r="D45" s="30"/>
      <c r="E45" s="30"/>
      <c r="F45" s="30"/>
      <c r="G45" s="30"/>
      <c r="H45" s="30"/>
      <c r="I45" s="30"/>
      <c r="J45" s="30"/>
      <c r="K45" s="30"/>
      <c r="L45" s="30"/>
      <c r="M45" s="30"/>
      <c r="N45" s="30"/>
    </row>
    <row r="47" spans="1:14" hidden="1" x14ac:dyDescent="0.2">
      <c r="C47" s="86"/>
      <c r="D47" s="86"/>
      <c r="E47" s="86"/>
      <c r="F47" s="86"/>
      <c r="G47" s="86"/>
      <c r="H47" s="86"/>
      <c r="I47" s="86"/>
      <c r="J47" s="86"/>
      <c r="K47" s="86"/>
      <c r="L47" s="86"/>
      <c r="M47" s="86"/>
    </row>
    <row r="48" spans="1:14" hidden="1" x14ac:dyDescent="0.2">
      <c r="C48" s="242" t="s">
        <v>435</v>
      </c>
      <c r="D48" s="117">
        <v>100</v>
      </c>
      <c r="E48" s="96" t="str">
        <f>IF(VLOOKUP(D48,DATA!$C$2:$F$328,4,FALSE)="","",VLOOKUP(D48,DATA!$C$2:$F$328,4,FALSE))</f>
        <v/>
      </c>
      <c r="F48" s="86"/>
      <c r="G48" s="86"/>
      <c r="H48" s="86"/>
      <c r="I48" s="86"/>
      <c r="J48" s="86"/>
      <c r="K48" s="86"/>
      <c r="L48" s="86"/>
      <c r="M48" s="86"/>
    </row>
    <row r="49" spans="3:13" hidden="1" x14ac:dyDescent="0.2">
      <c r="C49" s="242" t="s">
        <v>436</v>
      </c>
      <c r="D49" s="95">
        <f>D48+1</f>
        <v>101</v>
      </c>
      <c r="E49" s="96" t="str">
        <f>IF(VLOOKUP(D49,DATA!$C$2:$F$328,4,FALSE)="","",VLOOKUP(D49,DATA!$C$2:$F$328,4,FALSE))</f>
        <v/>
      </c>
      <c r="F49" s="111">
        <f>IF(VLOOKUP(D49,DATA!$C$2:$F$328,2,FALSE)="","",VLOOKUP(D49,DATA!$C$2:$F$328,2,FALSE))</f>
        <v>0</v>
      </c>
      <c r="G49" s="86"/>
      <c r="H49" s="86"/>
      <c r="I49" s="86"/>
      <c r="J49" s="86"/>
      <c r="K49" s="86"/>
      <c r="L49" s="86"/>
      <c r="M49" s="86"/>
    </row>
    <row r="50" spans="3:13" hidden="1" x14ac:dyDescent="0.2">
      <c r="C50" s="242" t="s">
        <v>437</v>
      </c>
      <c r="D50" s="95">
        <f t="shared" ref="D50:D62" si="0">D49+1</f>
        <v>102</v>
      </c>
      <c r="E50" s="96" t="str">
        <f>IF(VLOOKUP(D50,DATA!$C$2:$F$328,4,FALSE)="","",VLOOKUP(D50,DATA!$C$2:$F$328,4,FALSE))</f>
        <v/>
      </c>
      <c r="F50" s="86"/>
      <c r="G50" s="86"/>
      <c r="H50" s="86"/>
      <c r="I50" s="86"/>
      <c r="J50" s="86"/>
      <c r="K50" s="86"/>
      <c r="L50" s="86"/>
      <c r="M50" s="86"/>
    </row>
    <row r="51" spans="3:13" hidden="1" x14ac:dyDescent="0.2">
      <c r="C51" s="242" t="s">
        <v>438</v>
      </c>
      <c r="D51" s="95">
        <f t="shared" si="0"/>
        <v>103</v>
      </c>
      <c r="E51" s="96" t="str">
        <f>IF(VLOOKUP(D51,DATA!$C$2:$F$328,4,FALSE)="","",VLOOKUP(D51,DATA!$C$2:$F$328,4,FALSE))</f>
        <v/>
      </c>
      <c r="F51" s="86"/>
      <c r="G51" s="86"/>
      <c r="H51" s="86"/>
      <c r="I51" s="86"/>
      <c r="J51" s="86"/>
      <c r="K51" s="86"/>
      <c r="L51" s="86"/>
      <c r="M51" s="86"/>
    </row>
    <row r="52" spans="3:13" hidden="1" x14ac:dyDescent="0.2">
      <c r="C52" s="242" t="s">
        <v>439</v>
      </c>
      <c r="D52" s="95">
        <f t="shared" si="0"/>
        <v>104</v>
      </c>
      <c r="E52" s="96" t="str">
        <f>IF(VLOOKUP(D52,DATA!$C$2:$F$328,4,FALSE)="","",VLOOKUP(D52,DATA!$C$2:$F$328,4,FALSE))</f>
        <v/>
      </c>
      <c r="F52" s="86"/>
      <c r="G52" s="86"/>
      <c r="H52" s="86"/>
      <c r="I52" s="86"/>
      <c r="J52" s="86"/>
      <c r="K52" s="86"/>
      <c r="L52" s="86"/>
      <c r="M52" s="86"/>
    </row>
    <row r="53" spans="3:13" hidden="1" x14ac:dyDescent="0.2">
      <c r="C53" s="242" t="s">
        <v>440</v>
      </c>
      <c r="D53" s="95">
        <f t="shared" si="0"/>
        <v>105</v>
      </c>
      <c r="E53" s="112" t="str">
        <f>IF(VLOOKUP(D53,DATA!$C$2:$F$328,4,FALSE)="","",VLOOKUP(D53,DATA!$C$2:$F$328,4,FALSE))</f>
        <v/>
      </c>
      <c r="F53" s="86"/>
      <c r="G53" s="86"/>
      <c r="H53" s="86"/>
      <c r="I53" s="86"/>
      <c r="J53" s="86"/>
      <c r="K53" s="86"/>
      <c r="L53" s="86"/>
      <c r="M53" s="86"/>
    </row>
    <row r="54" spans="3:13" hidden="1" x14ac:dyDescent="0.2">
      <c r="C54" s="242" t="s">
        <v>441</v>
      </c>
      <c r="D54" s="95">
        <f t="shared" si="0"/>
        <v>106</v>
      </c>
      <c r="E54" s="113" t="str">
        <f>IF(VLOOKUP(D54,DATA!$C$2:$F$328,4,FALSE)="","",VLOOKUP(D54,DATA!$C$2:$F$328,4,FALSE))</f>
        <v/>
      </c>
      <c r="F54" s="86"/>
      <c r="G54" s="86"/>
      <c r="H54" s="86"/>
      <c r="I54" s="86"/>
      <c r="J54" s="86"/>
      <c r="K54" s="86"/>
      <c r="L54" s="86"/>
      <c r="M54" s="86"/>
    </row>
    <row r="55" spans="3:13" hidden="1" x14ac:dyDescent="0.2">
      <c r="C55" s="242" t="s">
        <v>442</v>
      </c>
      <c r="D55" s="95">
        <f t="shared" si="0"/>
        <v>107</v>
      </c>
      <c r="E55" s="114" t="str">
        <f>IF(VLOOKUP(D55,DATA!$C$2:$F$328,4,FALSE)="","",VLOOKUP(D55,DATA!$C$2:$F$328,4,FALSE))</f>
        <v/>
      </c>
      <c r="F55" s="86"/>
      <c r="G55" s="86"/>
      <c r="H55" s="86"/>
      <c r="I55" s="86"/>
      <c r="J55" s="86"/>
      <c r="K55" s="86"/>
      <c r="L55" s="86"/>
      <c r="M55" s="86"/>
    </row>
    <row r="56" spans="3:13" hidden="1" x14ac:dyDescent="0.2">
      <c r="C56" s="242" t="s">
        <v>443</v>
      </c>
      <c r="D56" s="95">
        <f t="shared" si="0"/>
        <v>108</v>
      </c>
      <c r="E56" s="114" t="str">
        <f>IF(VLOOKUP(D56,DATA!$C$2:$F$328,4,FALSE)="","",VLOOKUP(D56,DATA!$C$2:$F$328,4,FALSE))</f>
        <v/>
      </c>
      <c r="F56" s="86"/>
      <c r="G56" s="86"/>
      <c r="H56" s="86"/>
      <c r="I56" s="86"/>
      <c r="J56" s="86"/>
      <c r="K56" s="86"/>
      <c r="L56" s="86"/>
      <c r="M56" s="86"/>
    </row>
    <row r="57" spans="3:13" hidden="1" x14ac:dyDescent="0.2">
      <c r="C57" s="242" t="s">
        <v>444</v>
      </c>
      <c r="D57" s="95">
        <f t="shared" si="0"/>
        <v>109</v>
      </c>
      <c r="E57" s="96" t="str">
        <f>IF(VLOOKUP(D57,DATA!$C$2:$F$328,4,FALSE)="","",VLOOKUP(D57,DATA!$C$2:$F$328,4,FALSE))</f>
        <v/>
      </c>
      <c r="F57" s="86"/>
      <c r="G57" s="86"/>
      <c r="H57" s="86"/>
      <c r="I57" s="86"/>
      <c r="J57" s="86"/>
      <c r="K57" s="86"/>
      <c r="L57" s="86"/>
      <c r="M57" s="86"/>
    </row>
    <row r="58" spans="3:13" hidden="1" x14ac:dyDescent="0.2">
      <c r="C58" s="242" t="s">
        <v>445</v>
      </c>
      <c r="D58" s="95">
        <f t="shared" si="0"/>
        <v>110</v>
      </c>
      <c r="E58" s="96" t="str">
        <f>IF(VLOOKUP(D58,DATA!$C$2:$F$328,4,FALSE)="","",VLOOKUP(D58,DATA!$C$2:$F$328,4,FALSE))</f>
        <v/>
      </c>
      <c r="F58" s="86"/>
      <c r="G58" s="86"/>
      <c r="H58" s="86"/>
      <c r="I58" s="86"/>
      <c r="J58" s="86"/>
      <c r="K58" s="86"/>
      <c r="L58" s="86"/>
      <c r="M58" s="86"/>
    </row>
    <row r="59" spans="3:13" hidden="1" x14ac:dyDescent="0.2">
      <c r="C59" s="242" t="s">
        <v>446</v>
      </c>
      <c r="D59" s="95">
        <f t="shared" si="0"/>
        <v>111</v>
      </c>
      <c r="E59" s="96" t="str">
        <f>IF(VLOOKUP(D59,DATA!$C$2:$F$328,4,FALSE)="","",VLOOKUP(D59,DATA!$C$2:$F$328,4,FALSE))</f>
        <v/>
      </c>
      <c r="F59" s="86"/>
      <c r="G59" s="86"/>
      <c r="H59" s="86"/>
      <c r="I59" s="86"/>
      <c r="J59" s="86"/>
      <c r="K59" s="86"/>
      <c r="L59" s="86"/>
      <c r="M59" s="86"/>
    </row>
    <row r="60" spans="3:13" hidden="1" x14ac:dyDescent="0.2">
      <c r="C60" s="242" t="s">
        <v>447</v>
      </c>
      <c r="D60" s="95">
        <f t="shared" si="0"/>
        <v>112</v>
      </c>
      <c r="E60" s="115" t="str">
        <f>IF(VLOOKUP(D60,DATA!$C$2:$F$328,4,FALSE)="","",VLOOKUP(D60,DATA!$C$2:$F$328,4,FALSE))</f>
        <v/>
      </c>
      <c r="F60" s="86"/>
      <c r="G60" s="86"/>
      <c r="H60" s="86"/>
      <c r="I60" s="86"/>
      <c r="J60" s="86"/>
      <c r="K60" s="86"/>
      <c r="L60" s="86"/>
      <c r="M60" s="86"/>
    </row>
    <row r="61" spans="3:13" hidden="1" x14ac:dyDescent="0.2">
      <c r="C61" s="242" t="s">
        <v>448</v>
      </c>
      <c r="D61" s="95">
        <f t="shared" si="0"/>
        <v>113</v>
      </c>
      <c r="E61" s="96" t="str">
        <f>IF(VLOOKUP(D61,DATA!$C$2:$F$328,4,FALSE)="","",VLOOKUP(D61,DATA!$C$2:$F$328,4,FALSE))</f>
        <v/>
      </c>
      <c r="F61" s="86"/>
      <c r="G61" s="86"/>
      <c r="H61" s="86"/>
      <c r="I61" s="86"/>
      <c r="J61" s="86"/>
      <c r="K61" s="86"/>
      <c r="L61" s="86"/>
      <c r="M61" s="86"/>
    </row>
    <row r="62" spans="3:13" hidden="1" x14ac:dyDescent="0.2">
      <c r="C62" s="242" t="s">
        <v>449</v>
      </c>
      <c r="D62" s="95">
        <f t="shared" si="0"/>
        <v>114</v>
      </c>
      <c r="E62" s="96" t="str">
        <f>IF(VLOOKUP(D62,DATA!$C$2:$F$328,4,FALSE)="","",VLOOKUP(D62,DATA!$C$2:$F$328,4,FALSE))</f>
        <v/>
      </c>
      <c r="F62" s="86"/>
      <c r="G62" s="86"/>
      <c r="H62" s="86"/>
      <c r="I62" s="86"/>
      <c r="J62" s="86"/>
      <c r="K62" s="86"/>
      <c r="L62" s="86"/>
      <c r="M62" s="86"/>
    </row>
    <row r="63" spans="3:13" hidden="1" x14ac:dyDescent="0.2">
      <c r="C63" s="242"/>
      <c r="D63" s="116"/>
      <c r="E63" s="86"/>
      <c r="F63" s="86"/>
      <c r="G63" s="86"/>
      <c r="H63" s="86"/>
      <c r="I63" s="86"/>
      <c r="J63" s="86"/>
      <c r="K63" s="86"/>
      <c r="L63" s="86"/>
      <c r="M63" s="86"/>
    </row>
    <row r="64" spans="3:13" hidden="1" x14ac:dyDescent="0.2">
      <c r="D64" s="91"/>
    </row>
    <row r="65" spans="4:4" hidden="1" x14ac:dyDescent="0.2">
      <c r="D65" s="91"/>
    </row>
    <row r="66" spans="4:4" hidden="1" x14ac:dyDescent="0.2">
      <c r="D66" s="91"/>
    </row>
    <row r="67" spans="4:4" hidden="1" x14ac:dyDescent="0.2">
      <c r="D67" s="91"/>
    </row>
    <row r="68" spans="4:4" hidden="1" x14ac:dyDescent="0.2">
      <c r="D68" s="91"/>
    </row>
    <row r="69" spans="4:4" hidden="1" x14ac:dyDescent="0.2">
      <c r="D69" s="91"/>
    </row>
    <row r="70" spans="4:4" hidden="1" x14ac:dyDescent="0.2">
      <c r="D70" s="91"/>
    </row>
    <row r="71" spans="4:4" hidden="1" x14ac:dyDescent="0.2">
      <c r="D71" s="91"/>
    </row>
    <row r="72" spans="4:4" hidden="1" x14ac:dyDescent="0.2">
      <c r="D72" s="91"/>
    </row>
    <row r="73" spans="4:4" hidden="1" x14ac:dyDescent="0.2">
      <c r="D73" s="91"/>
    </row>
    <row r="74" spans="4:4" hidden="1" x14ac:dyDescent="0.2">
      <c r="D74" s="91"/>
    </row>
    <row r="75" spans="4:4" hidden="1" x14ac:dyDescent="0.2">
      <c r="D75" s="91"/>
    </row>
    <row r="76" spans="4:4" hidden="1" x14ac:dyDescent="0.2">
      <c r="D76" s="91"/>
    </row>
    <row r="77" spans="4:4" hidden="1" x14ac:dyDescent="0.2">
      <c r="D77" s="91"/>
    </row>
  </sheetData>
  <sheetProtection algorithmName="SHA-512" hashValue="2wIRENXszLocBXM34Hs8GRdkLBAPNwYsEwzqc60gePAVqaNB/AyNCBuF0HchkdWb6XT4KOdxkb71+NNzw2bq7Q==" saltValue="SOe/Z/mV/OLPLBoXTXdwyw==" spinCount="100000" sheet="1" selectLockedCells="1"/>
  <customSheetViews>
    <customSheetView guid="{99C5DC5D-4FA6-4759-9524-D1D8E5F6D462}" scale="64" fitToPage="1" hiddenRows="1" hiddenColumns="1" topLeftCell="A25">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15:M15"/>
    <mergeCell ref="B17:M17"/>
    <mergeCell ref="B19:M19"/>
    <mergeCell ref="B21:M21"/>
    <mergeCell ref="B23:M23"/>
    <mergeCell ref="B39:M39"/>
    <mergeCell ref="B41:M41"/>
    <mergeCell ref="B25:M25"/>
    <mergeCell ref="B27:M27"/>
    <mergeCell ref="B29:C29"/>
    <mergeCell ref="B31:M31"/>
    <mergeCell ref="B33:M33"/>
    <mergeCell ref="B37:G37"/>
    <mergeCell ref="H37:M37"/>
    <mergeCell ref="B10:G10"/>
    <mergeCell ref="B11:G11"/>
    <mergeCell ref="H11:M11"/>
    <mergeCell ref="B13:M13"/>
    <mergeCell ref="B2:M2"/>
    <mergeCell ref="B3:M3"/>
    <mergeCell ref="B5:M5"/>
    <mergeCell ref="B6:M6"/>
  </mergeCells>
  <phoneticPr fontId="65"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AD9146D954B64681E9D68854B49A9F" ma:contentTypeVersion="15" ma:contentTypeDescription="Create a new document." ma:contentTypeScope="" ma:versionID="76642030ea266d89af43b2b198d7de33">
  <xsd:schema xmlns:xsd="http://www.w3.org/2001/XMLSchema" xmlns:xs="http://www.w3.org/2001/XMLSchema" xmlns:p="http://schemas.microsoft.com/office/2006/metadata/properties" xmlns:ns2="5d145f85-59bf-4d4c-b4e4-d3339b77287d" xmlns:ns3="601bbe44-1c69-4a4f-afa2-68ec6b28a309" xmlns:ns4="c1904a61-392d-401b-becb-e4ef24331a98" targetNamespace="http://schemas.microsoft.com/office/2006/metadata/properties" ma:root="true" ma:fieldsID="d9119af3a1cc4ad638c36905b6390d3d" ns2:_="" ns3:_="" ns4:_="">
    <xsd:import namespace="5d145f85-59bf-4d4c-b4e4-d3339b77287d"/>
    <xsd:import namespace="601bbe44-1c69-4a4f-afa2-68ec6b28a309"/>
    <xsd:import namespace="c1904a61-392d-401b-becb-e4ef24331a9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5f85-59bf-4d4c-b4e4-d3339b7728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7ef023a-4bf5-42c4-af3a-72b9b1ec14a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01bbe44-1c69-4a4f-afa2-68ec6b28a3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904a61-392d-401b-becb-e4ef24331a9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6b43edd-291d-42b2-b7f4-ed09c54ab3a4}" ma:internalName="TaxCatchAll" ma:showField="CatchAllData" ma:web="c1904a61-392d-401b-becb-e4ef24331a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1904a61-392d-401b-becb-e4ef24331a98" xsi:nil="true"/>
    <lcf76f155ced4ddcb4097134ff3c332f xmlns="5d145f85-59bf-4d4c-b4e4-d3339b77287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B34BAF-BA2B-4500-B466-850885C93F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5f85-59bf-4d4c-b4e4-d3339b77287d"/>
    <ds:schemaRef ds:uri="601bbe44-1c69-4a4f-afa2-68ec6b28a309"/>
    <ds:schemaRef ds:uri="c1904a61-392d-401b-becb-e4ef24331a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05846A-0EBA-4054-A723-27B8819A1ADF}">
  <ds:schemaRefs>
    <ds:schemaRef ds:uri="http://www.w3.org/XML/1998/namespace"/>
    <ds:schemaRef ds:uri="http://schemas.microsoft.com/office/infopath/2007/PartnerControls"/>
    <ds:schemaRef ds:uri="http://schemas.microsoft.com/office/2006/metadata/properties"/>
    <ds:schemaRef ds:uri="http://schemas.microsoft.com/office/2006/documentManagement/types"/>
    <ds:schemaRef ds:uri="http://purl.org/dc/terms/"/>
    <ds:schemaRef ds:uri="601bbe44-1c69-4a4f-afa2-68ec6b28a309"/>
    <ds:schemaRef ds:uri="http://purl.org/dc/dcmitype/"/>
    <ds:schemaRef ds:uri="http://purl.org/dc/elements/1.1/"/>
    <ds:schemaRef ds:uri="http://schemas.openxmlformats.org/package/2006/metadata/core-properties"/>
    <ds:schemaRef ds:uri="5d145f85-59bf-4d4c-b4e4-d3339b77287d"/>
    <ds:schemaRef ds:uri="c1904a61-392d-401b-becb-e4ef24331a98"/>
  </ds:schemaRefs>
</ds:datastoreItem>
</file>

<file path=customXml/itemProps3.xml><?xml version="1.0" encoding="utf-8"?>
<ds:datastoreItem xmlns:ds="http://schemas.openxmlformats.org/officeDocument/2006/customXml" ds:itemID="{FC0DCF47-2DC4-4487-B127-5DAB8E006A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29</vt:i4>
      </vt:variant>
    </vt:vector>
  </HeadingPairs>
  <TitlesOfParts>
    <vt:vector size="51" baseType="lpstr">
      <vt:lpstr>Examples</vt:lpstr>
      <vt:lpstr>Program Years</vt:lpstr>
      <vt:lpstr>DATA</vt:lpstr>
      <vt:lpstr>ENTITY</vt:lpstr>
      <vt:lpstr>Sections 1 thru 4</vt:lpstr>
      <vt:lpstr>JOB TITLE (1)</vt:lpstr>
      <vt:lpstr>Concurrence (1)</vt:lpstr>
      <vt:lpstr>ISTEP (1)</vt:lpstr>
      <vt:lpstr>JOB TITLE (2)</vt:lpstr>
      <vt:lpstr>Concurrence (2)</vt:lpstr>
      <vt:lpstr>ISTEP (2)</vt:lpstr>
      <vt:lpstr>JOB TITLE (3)</vt:lpstr>
      <vt:lpstr>Concurrence (3)</vt:lpstr>
      <vt:lpstr>ISTEP (3)</vt:lpstr>
      <vt:lpstr>JOB TITLE (4)</vt:lpstr>
      <vt:lpstr>Concurrence (4)</vt:lpstr>
      <vt:lpstr>ISTEP (4)</vt:lpstr>
      <vt:lpstr>JOB TITLE (5)</vt:lpstr>
      <vt:lpstr>Concurrence (5)</vt:lpstr>
      <vt:lpstr>ISTEP (5)</vt:lpstr>
      <vt:lpstr>ISTEP Tips</vt:lpstr>
      <vt:lpstr>Sheet1</vt:lpstr>
      <vt:lpstr>'Concurrence (1)'!Print_Area</vt:lpstr>
      <vt:lpstr>'Concurrence (2)'!Print_Area</vt:lpstr>
      <vt:lpstr>'Concurrence (3)'!Print_Area</vt:lpstr>
      <vt:lpstr>'Concurrence (4)'!Print_Area</vt:lpstr>
      <vt:lpstr>'Concurrence (5)'!Print_Area</vt:lpstr>
      <vt:lpstr>DATA!Print_Area</vt:lpstr>
      <vt:lpstr>'ISTEP (1)'!Print_Area</vt:lpstr>
      <vt:lpstr>'ISTEP (2)'!Print_Area</vt:lpstr>
      <vt:lpstr>'ISTEP (3)'!Print_Area</vt:lpstr>
      <vt:lpstr>'ISTEP (4)'!Print_Area</vt:lpstr>
      <vt:lpstr>'ISTEP (5)'!Print_Area</vt:lpstr>
      <vt:lpstr>'JOB TITLE (1)'!Print_Area</vt:lpstr>
      <vt:lpstr>'JOB TITLE (2)'!Print_Area</vt:lpstr>
      <vt:lpstr>'JOB TITLE (3)'!Print_Area</vt:lpstr>
      <vt:lpstr>'JOB TITLE (4)'!Print_Area</vt:lpstr>
      <vt:lpstr>'JOB TITLE (5)'!Print_Area</vt:lpstr>
      <vt:lpstr>'Sections 1 thru 4'!Print_Area</vt:lpstr>
      <vt:lpstr>'ISTEP (1)'!Print_Titles</vt:lpstr>
      <vt:lpstr>'ISTEP (2)'!Print_Titles</vt:lpstr>
      <vt:lpstr>'ISTEP (3)'!Print_Titles</vt:lpstr>
      <vt:lpstr>'ISTEP (4)'!Print_Titles</vt:lpstr>
      <vt:lpstr>'ISTEP (5)'!Print_Titles</vt:lpstr>
      <vt:lpstr>'ISTEP Tips'!Print_Titles</vt:lpstr>
      <vt:lpstr>'JOB TITLE (1)'!Print_Titles</vt:lpstr>
      <vt:lpstr>'JOB TITLE (2)'!Print_Titles</vt:lpstr>
      <vt:lpstr>'JOB TITLE (3)'!Print_Titles</vt:lpstr>
      <vt:lpstr>'JOB TITLE (4)'!Print_Titles</vt:lpstr>
      <vt:lpstr>'JOB TITLE (5)'!Print_Titles</vt:lpstr>
      <vt:lpstr>'Sections 1 thru 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cp:keywords/>
  <dc:description/>
  <cp:lastModifiedBy>Victor Vizueta</cp:lastModifiedBy>
  <cp:revision/>
  <cp:lastPrinted>2025-05-21T16:43:42Z</cp:lastPrinted>
  <dcterms:created xsi:type="dcterms:W3CDTF">2012-03-13T14:41:27Z</dcterms:created>
  <dcterms:modified xsi:type="dcterms:W3CDTF">2025-05-21T16:43:48Z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0x010100B6AD9146D954B64681E9D68854B49A9F</vt:lpwstr>
  </property>
  <property fmtid="{D5CDD505-2E9C-101B-9397-08002B2CF9AE}" pid="3" name="Order">
    <vt:r8>39400</vt:r8>
  </property>
  <property fmtid="{D5CDD505-2E9C-101B-9397-08002B2CF9AE}" pid="4" name="MediaServiceImageTags">
    <vt:lpwstr/>
  </property>
</Properties>
</file>